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2.xml" ContentType="application/vnd.openxmlformats-officedocument.drawing+xml"/>
  <Override PartName="/xl/comments13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omments14.xml" ContentType="application/vnd.openxmlformats-officedocument.spreadsheetml.comments+xml"/>
  <Override PartName="/xl/drawings/drawing3.xml" ContentType="application/vnd.openxmlformats-officedocument.drawing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drawings/drawing4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DV_BÜRO\Vorlagen\Stundenlisten_vorlagen_juz_dv\Stundenliste 2024\"/>
    </mc:Choice>
  </mc:AlternateContent>
  <bookViews>
    <workbookView xWindow="0" yWindow="0" windowWidth="28800" windowHeight="10980" tabRatio="943"/>
  </bookViews>
  <sheets>
    <sheet name="Inhalt" sheetId="37" r:id="rId1"/>
    <sheet name="Jän." sheetId="1" r:id="rId2"/>
    <sheet name="Febr." sheetId="41" r:id="rId3"/>
    <sheet name="März" sheetId="81" r:id="rId4"/>
    <sheet name="April" sheetId="82" r:id="rId5"/>
    <sheet name="Mai" sheetId="83" r:id="rId6"/>
    <sheet name="Juni" sheetId="84" r:id="rId7"/>
    <sheet name="Juli" sheetId="85" r:id="rId8"/>
    <sheet name="Aug." sheetId="86" r:id="rId9"/>
    <sheet name="Sept." sheetId="87" r:id="rId10"/>
    <sheet name="Okt." sheetId="88" r:id="rId11"/>
    <sheet name="Nov." sheetId="89" r:id="rId12"/>
    <sheet name="Dez." sheetId="90" r:id="rId13"/>
    <sheet name="Jahresüberblick" sheetId="39" r:id="rId14"/>
    <sheet name="Konfiguration" sheetId="5" r:id="rId15"/>
    <sheet name="Beispiel" sheetId="31" r:id="rId16"/>
    <sheet name="Zulagenliste" sheetId="38" r:id="rId17"/>
    <sheet name="Erläuterungen1" sheetId="34" r:id="rId18"/>
    <sheet name="Erläuterungen2" sheetId="36" r:id="rId19"/>
  </sheets>
  <definedNames>
    <definedName name="_xlnm.Print_Area" localSheetId="4">April!$A$1:$AA$59</definedName>
    <definedName name="_xlnm.Print_Area" localSheetId="8">Aug.!$A$1:$AA$59</definedName>
    <definedName name="_xlnm.Print_Area" localSheetId="15">Beispiel!$A$1:$AG$59</definedName>
    <definedName name="_xlnm.Print_Area" localSheetId="12">Dez.!$A$1:$AA$59</definedName>
    <definedName name="_xlnm.Print_Area" localSheetId="2">Febr.!$A$1:$AA$59</definedName>
    <definedName name="_xlnm.Print_Area" localSheetId="0">Inhalt!$A$2:$R$53</definedName>
    <definedName name="_xlnm.Print_Area" localSheetId="1">Jän.!$A$1:$AA$59</definedName>
    <definedName name="_xlnm.Print_Area" localSheetId="7">Juli!$A$1:$AA$59</definedName>
    <definedName name="_xlnm.Print_Area" localSheetId="6">Juni!$A$1:$AA$59</definedName>
    <definedName name="_xlnm.Print_Area" localSheetId="14">Konfiguration!$A$1:$V$54</definedName>
    <definedName name="_xlnm.Print_Area" localSheetId="5">Mai!$A$1:$AA$59</definedName>
    <definedName name="_xlnm.Print_Area" localSheetId="3">März!$A$1:$AA$59</definedName>
    <definedName name="_xlnm.Print_Area" localSheetId="11">Nov.!$A$1:$AA$59</definedName>
    <definedName name="_xlnm.Print_Area" localSheetId="10">Okt.!$A$1:$AA$59</definedName>
    <definedName name="_xlnm.Print_Area" localSheetId="9">Sept.!$A$1:$AA$59</definedName>
    <definedName name="Z_9573FE40_78BC_11D6_8847_0050DA48E3D0_.wvu.PrintArea" localSheetId="4" hidden="1">April!$A$1:$AA$51</definedName>
    <definedName name="Z_9573FE40_78BC_11D6_8847_0050DA48E3D0_.wvu.PrintArea" localSheetId="8" hidden="1">Aug.!$A$1:$AA$51</definedName>
    <definedName name="Z_9573FE40_78BC_11D6_8847_0050DA48E3D0_.wvu.PrintArea" localSheetId="15" hidden="1">Beispiel!$A$1:$T$51</definedName>
    <definedName name="Z_9573FE40_78BC_11D6_8847_0050DA48E3D0_.wvu.PrintArea" localSheetId="12" hidden="1">Dez.!$A$1:$AA$51</definedName>
    <definedName name="Z_9573FE40_78BC_11D6_8847_0050DA48E3D0_.wvu.PrintArea" localSheetId="2" hidden="1">Febr.!$A$1:$AA$51</definedName>
    <definedName name="Z_9573FE40_78BC_11D6_8847_0050DA48E3D0_.wvu.PrintArea" localSheetId="1" hidden="1">Jän.!$A$1:$AA$51</definedName>
    <definedName name="Z_9573FE40_78BC_11D6_8847_0050DA48E3D0_.wvu.PrintArea" localSheetId="7" hidden="1">Juli!$A$1:$AA$51</definedName>
    <definedName name="Z_9573FE40_78BC_11D6_8847_0050DA48E3D0_.wvu.PrintArea" localSheetId="6" hidden="1">Juni!$A$1:$AA$51</definedName>
    <definedName name="Z_9573FE40_78BC_11D6_8847_0050DA48E3D0_.wvu.PrintArea" localSheetId="5" hidden="1">Mai!$A$1:$AA$51</definedName>
    <definedName name="Z_9573FE40_78BC_11D6_8847_0050DA48E3D0_.wvu.PrintArea" localSheetId="3" hidden="1">März!$A$1:$AA$51</definedName>
    <definedName name="Z_9573FE40_78BC_11D6_8847_0050DA48E3D0_.wvu.PrintArea" localSheetId="11" hidden="1">Nov.!$A$1:$AA$51</definedName>
    <definedName name="Z_9573FE40_78BC_11D6_8847_0050DA48E3D0_.wvu.PrintArea" localSheetId="10" hidden="1">Okt.!$A$1:$AA$51</definedName>
    <definedName name="Z_9573FE40_78BC_11D6_8847_0050DA48E3D0_.wvu.PrintArea" localSheetId="9" hidden="1">Sept.!$A$1:$AA$51</definedName>
  </definedNames>
  <calcPr calcId="191029"/>
  <customWorkbookViews>
    <customWorkbookView name="Schlupfhaus - Persönliche Ansicht" guid="{9573FE40-78BC-11D6-8847-0050DA48E3D0}" mergeInterval="0" personalView="1" maximized="1" windowWidth="1020" windowHeight="580" tabRatio="599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2" i="31" l="1"/>
  <c r="T24" i="31"/>
  <c r="X8" i="90"/>
  <c r="A41" i="31"/>
  <c r="J5" i="5" l="1"/>
  <c r="R5" i="36" l="1"/>
  <c r="R3" i="36"/>
  <c r="U36" i="36"/>
  <c r="U34" i="36"/>
  <c r="T34" i="36"/>
  <c r="N34" i="36"/>
  <c r="J34" i="36"/>
  <c r="E34" i="36"/>
  <c r="R2" i="36" s="1"/>
  <c r="R4" i="36" l="1"/>
  <c r="U37" i="36"/>
  <c r="U38" i="36" s="1"/>
  <c r="U40" i="36" s="1"/>
  <c r="R7" i="90" l="1"/>
  <c r="Y45" i="90"/>
  <c r="S15" i="39" s="1"/>
  <c r="X45" i="90"/>
  <c r="R15" i="39" s="1"/>
  <c r="W45" i="90"/>
  <c r="Q15" i="39" s="1"/>
  <c r="V45" i="90"/>
  <c r="P15" i="39" s="1"/>
  <c r="U45" i="90"/>
  <c r="O15" i="39" s="1"/>
  <c r="T45" i="90"/>
  <c r="N15" i="39" s="1"/>
  <c r="S45" i="90"/>
  <c r="M15" i="39" s="1"/>
  <c r="R45" i="90"/>
  <c r="L15" i="39" s="1"/>
  <c r="Q45" i="90"/>
  <c r="K15" i="39" s="1"/>
  <c r="P45" i="90"/>
  <c r="J15" i="39" s="1"/>
  <c r="O45" i="90"/>
  <c r="I15" i="39" s="1"/>
  <c r="N45" i="90"/>
  <c r="H15" i="39" s="1"/>
  <c r="M45" i="90"/>
  <c r="L45" i="90"/>
  <c r="F15" i="39" s="1"/>
  <c r="K45" i="90"/>
  <c r="J45" i="90"/>
  <c r="D15" i="39" s="1"/>
  <c r="I45" i="90"/>
  <c r="D45" i="90"/>
  <c r="R3" i="90" s="1"/>
  <c r="AN44" i="90"/>
  <c r="AM44" i="90"/>
  <c r="AL44" i="90"/>
  <c r="AK44" i="90"/>
  <c r="AJ44" i="90"/>
  <c r="AI44" i="90"/>
  <c r="AH44" i="90"/>
  <c r="AG44" i="90"/>
  <c r="AF44" i="90"/>
  <c r="AD44" i="90"/>
  <c r="AN43" i="90"/>
  <c r="AM43" i="90"/>
  <c r="AL43" i="90"/>
  <c r="AK43" i="90"/>
  <c r="AJ43" i="90"/>
  <c r="AI43" i="90"/>
  <c r="AH43" i="90"/>
  <c r="AG43" i="90"/>
  <c r="AF43" i="90"/>
  <c r="AD43" i="90"/>
  <c r="AN42" i="90"/>
  <c r="AM42" i="90"/>
  <c r="AL42" i="90"/>
  <c r="AK42" i="90"/>
  <c r="AJ42" i="90"/>
  <c r="AI42" i="90"/>
  <c r="AH42" i="90"/>
  <c r="AG42" i="90"/>
  <c r="AF42" i="90"/>
  <c r="AD42" i="90"/>
  <c r="AN41" i="90"/>
  <c r="AM41" i="90"/>
  <c r="AL41" i="90"/>
  <c r="AK41" i="90"/>
  <c r="AJ41" i="90"/>
  <c r="AA41" i="90" s="1"/>
  <c r="AI41" i="90"/>
  <c r="AH41" i="90"/>
  <c r="AG41" i="90"/>
  <c r="AF41" i="90"/>
  <c r="AD41" i="90"/>
  <c r="AN40" i="90"/>
  <c r="AM40" i="90"/>
  <c r="AL40" i="90"/>
  <c r="AK40" i="90"/>
  <c r="AJ40" i="90"/>
  <c r="AI40" i="90"/>
  <c r="AH40" i="90"/>
  <c r="AG40" i="90"/>
  <c r="AF40" i="90"/>
  <c r="AD40" i="90"/>
  <c r="AN39" i="90"/>
  <c r="AM39" i="90"/>
  <c r="AL39" i="90"/>
  <c r="AK39" i="90"/>
  <c r="AJ39" i="90"/>
  <c r="AA39" i="90" s="1"/>
  <c r="AI39" i="90"/>
  <c r="AH39" i="90"/>
  <c r="AG39" i="90"/>
  <c r="AF39" i="90"/>
  <c r="AD39" i="90"/>
  <c r="AN38" i="90"/>
  <c r="AM38" i="90"/>
  <c r="AL38" i="90"/>
  <c r="AK38" i="90"/>
  <c r="AJ38" i="90"/>
  <c r="AI38" i="90"/>
  <c r="AH38" i="90"/>
  <c r="AG38" i="90"/>
  <c r="AF38" i="90"/>
  <c r="AD38" i="90"/>
  <c r="AN37" i="90"/>
  <c r="AM37" i="90"/>
  <c r="AL37" i="90"/>
  <c r="AK37" i="90"/>
  <c r="AJ37" i="90"/>
  <c r="AI37" i="90"/>
  <c r="AH37" i="90"/>
  <c r="AG37" i="90"/>
  <c r="AF37" i="90"/>
  <c r="AD37" i="90"/>
  <c r="AN36" i="90"/>
  <c r="AM36" i="90"/>
  <c r="AL36" i="90"/>
  <c r="AK36" i="90"/>
  <c r="AJ36" i="90"/>
  <c r="AI36" i="90"/>
  <c r="AH36" i="90"/>
  <c r="AG36" i="90"/>
  <c r="AF36" i="90"/>
  <c r="AD36" i="90"/>
  <c r="AN35" i="90"/>
  <c r="AM35" i="90"/>
  <c r="AL35" i="90"/>
  <c r="AK35" i="90"/>
  <c r="AJ35" i="90"/>
  <c r="AA35" i="90" s="1"/>
  <c r="AI35" i="90"/>
  <c r="AH35" i="90"/>
  <c r="AG35" i="90"/>
  <c r="AF35" i="90"/>
  <c r="AD35" i="90"/>
  <c r="AN34" i="90"/>
  <c r="AM34" i="90"/>
  <c r="AL34" i="90"/>
  <c r="AK34" i="90"/>
  <c r="AJ34" i="90"/>
  <c r="AI34" i="90"/>
  <c r="AH34" i="90"/>
  <c r="AG34" i="90"/>
  <c r="AF34" i="90"/>
  <c r="AD34" i="90"/>
  <c r="AN33" i="90"/>
  <c r="AM33" i="90"/>
  <c r="AL33" i="90"/>
  <c r="AK33" i="90"/>
  <c r="AJ33" i="90"/>
  <c r="AI33" i="90"/>
  <c r="AH33" i="90"/>
  <c r="AG33" i="90"/>
  <c r="AF33" i="90"/>
  <c r="AD33" i="90"/>
  <c r="AN32" i="90"/>
  <c r="AM32" i="90"/>
  <c r="AL32" i="90"/>
  <c r="AK32" i="90"/>
  <c r="AJ32" i="90"/>
  <c r="AI32" i="90"/>
  <c r="AH32" i="90"/>
  <c r="AG32" i="90"/>
  <c r="AF32" i="90"/>
  <c r="AD32" i="90"/>
  <c r="AN31" i="90"/>
  <c r="AM31" i="90"/>
  <c r="AL31" i="90"/>
  <c r="AK31" i="90"/>
  <c r="AJ31" i="90"/>
  <c r="AI31" i="90"/>
  <c r="AH31" i="90"/>
  <c r="AG31" i="90"/>
  <c r="AF31" i="90"/>
  <c r="AD31" i="90"/>
  <c r="AN30" i="90"/>
  <c r="AM30" i="90"/>
  <c r="AL30" i="90"/>
  <c r="AK30" i="90"/>
  <c r="AJ30" i="90"/>
  <c r="AI30" i="90"/>
  <c r="AH30" i="90"/>
  <c r="AG30" i="90"/>
  <c r="AF30" i="90"/>
  <c r="AD30" i="90"/>
  <c r="AN29" i="90"/>
  <c r="AM29" i="90"/>
  <c r="AL29" i="90"/>
  <c r="AK29" i="90"/>
  <c r="AJ29" i="90"/>
  <c r="AA29" i="90" s="1"/>
  <c r="AI29" i="90"/>
  <c r="AH29" i="90"/>
  <c r="AG29" i="90"/>
  <c r="AF29" i="90"/>
  <c r="AD29" i="90"/>
  <c r="AN28" i="90"/>
  <c r="AM28" i="90"/>
  <c r="AL28" i="90"/>
  <c r="AK28" i="90"/>
  <c r="AJ28" i="90"/>
  <c r="AI28" i="90"/>
  <c r="AH28" i="90"/>
  <c r="AG28" i="90"/>
  <c r="AF28" i="90"/>
  <c r="AD28" i="90"/>
  <c r="AN27" i="90"/>
  <c r="AM27" i="90"/>
  <c r="AL27" i="90"/>
  <c r="AK27" i="90"/>
  <c r="AJ27" i="90"/>
  <c r="AI27" i="90"/>
  <c r="AH27" i="90"/>
  <c r="AG27" i="90"/>
  <c r="AF27" i="90"/>
  <c r="AD27" i="90"/>
  <c r="AN26" i="90"/>
  <c r="AM26" i="90"/>
  <c r="AL26" i="90"/>
  <c r="AK26" i="90"/>
  <c r="AJ26" i="90"/>
  <c r="AI26" i="90"/>
  <c r="AH26" i="90"/>
  <c r="AG26" i="90"/>
  <c r="AF26" i="90"/>
  <c r="AD26" i="90"/>
  <c r="AN25" i="90"/>
  <c r="AM25" i="90"/>
  <c r="AL25" i="90"/>
  <c r="AK25" i="90"/>
  <c r="AJ25" i="90"/>
  <c r="AI25" i="90"/>
  <c r="AH25" i="90"/>
  <c r="AG25" i="90"/>
  <c r="AF25" i="90"/>
  <c r="AD25" i="90"/>
  <c r="AN24" i="90"/>
  <c r="AM24" i="90"/>
  <c r="AL24" i="90"/>
  <c r="AK24" i="90"/>
  <c r="AJ24" i="90"/>
  <c r="AI24" i="90"/>
  <c r="AH24" i="90"/>
  <c r="AG24" i="90"/>
  <c r="AF24" i="90"/>
  <c r="AD24" i="90"/>
  <c r="AN23" i="90"/>
  <c r="AM23" i="90"/>
  <c r="AL23" i="90"/>
  <c r="AK23" i="90"/>
  <c r="AJ23" i="90"/>
  <c r="AA23" i="90" s="1"/>
  <c r="AI23" i="90"/>
  <c r="AH23" i="90"/>
  <c r="AG23" i="90"/>
  <c r="AF23" i="90"/>
  <c r="AD23" i="90"/>
  <c r="AN22" i="90"/>
  <c r="AM22" i="90"/>
  <c r="AL22" i="90"/>
  <c r="AK22" i="90"/>
  <c r="AJ22" i="90"/>
  <c r="AI22" i="90"/>
  <c r="AH22" i="90"/>
  <c r="AG22" i="90"/>
  <c r="AF22" i="90"/>
  <c r="AD22" i="90"/>
  <c r="AN21" i="90"/>
  <c r="AM21" i="90"/>
  <c r="AL21" i="90"/>
  <c r="AK21" i="90"/>
  <c r="AJ21" i="90"/>
  <c r="AI21" i="90"/>
  <c r="AH21" i="90"/>
  <c r="AG21" i="90"/>
  <c r="AF21" i="90"/>
  <c r="AD21" i="90"/>
  <c r="AN20" i="90"/>
  <c r="AM20" i="90"/>
  <c r="AL20" i="90"/>
  <c r="AK20" i="90"/>
  <c r="AJ20" i="90"/>
  <c r="AI20" i="90"/>
  <c r="AH20" i="90"/>
  <c r="AG20" i="90"/>
  <c r="AF20" i="90"/>
  <c r="AD20" i="90"/>
  <c r="AN19" i="90"/>
  <c r="AM19" i="90"/>
  <c r="AL19" i="90"/>
  <c r="AK19" i="90"/>
  <c r="AJ19" i="90"/>
  <c r="AI19" i="90"/>
  <c r="AH19" i="90"/>
  <c r="AG19" i="90"/>
  <c r="AF19" i="90"/>
  <c r="AD19" i="90"/>
  <c r="AN18" i="90"/>
  <c r="AM18" i="90"/>
  <c r="AL18" i="90"/>
  <c r="AK18" i="90"/>
  <c r="AJ18" i="90"/>
  <c r="AI18" i="90"/>
  <c r="AH18" i="90"/>
  <c r="AG18" i="90"/>
  <c r="AF18" i="90"/>
  <c r="AD18" i="90"/>
  <c r="AN17" i="90"/>
  <c r="AM17" i="90"/>
  <c r="AL17" i="90"/>
  <c r="AK17" i="90"/>
  <c r="AJ17" i="90"/>
  <c r="AA17" i="90" s="1"/>
  <c r="AI17" i="90"/>
  <c r="AH17" i="90"/>
  <c r="AG17" i="90"/>
  <c r="AF17" i="90"/>
  <c r="AD17" i="90"/>
  <c r="AN16" i="90"/>
  <c r="AM16" i="90"/>
  <c r="AL16" i="90"/>
  <c r="AK16" i="90"/>
  <c r="AJ16" i="90"/>
  <c r="AI16" i="90"/>
  <c r="AH16" i="90"/>
  <c r="AG16" i="90"/>
  <c r="AF16" i="90"/>
  <c r="AD16" i="90"/>
  <c r="AN15" i="90"/>
  <c r="AM15" i="90"/>
  <c r="AL15" i="90"/>
  <c r="AK15" i="90"/>
  <c r="AJ15" i="90"/>
  <c r="AI15" i="90"/>
  <c r="AH15" i="90"/>
  <c r="AG15" i="90"/>
  <c r="AF15" i="90"/>
  <c r="AD15" i="90"/>
  <c r="AN14" i="90"/>
  <c r="AM14" i="90"/>
  <c r="AL14" i="90"/>
  <c r="AK14" i="90"/>
  <c r="AJ14" i="90"/>
  <c r="AI14" i="90"/>
  <c r="AH14" i="90"/>
  <c r="AG14" i="90"/>
  <c r="AF14" i="90"/>
  <c r="AD14" i="90"/>
  <c r="E4" i="90"/>
  <c r="R7" i="89"/>
  <c r="Y45" i="89"/>
  <c r="S14" i="39" s="1"/>
  <c r="X45" i="89"/>
  <c r="R14" i="39" s="1"/>
  <c r="W45" i="89"/>
  <c r="Q14" i="39" s="1"/>
  <c r="V45" i="89"/>
  <c r="P14" i="39" s="1"/>
  <c r="U45" i="89"/>
  <c r="O14" i="39" s="1"/>
  <c r="T45" i="89"/>
  <c r="N14" i="39" s="1"/>
  <c r="S45" i="89"/>
  <c r="M14" i="39" s="1"/>
  <c r="R45" i="89"/>
  <c r="L14" i="39" s="1"/>
  <c r="Q45" i="89"/>
  <c r="K14" i="39" s="1"/>
  <c r="P45" i="89"/>
  <c r="J14" i="39" s="1"/>
  <c r="O45" i="89"/>
  <c r="I14" i="39" s="1"/>
  <c r="N45" i="89"/>
  <c r="H14" i="39" s="1"/>
  <c r="M45" i="89"/>
  <c r="L45" i="89"/>
  <c r="F14" i="39" s="1"/>
  <c r="K45" i="89"/>
  <c r="E14" i="39" s="1"/>
  <c r="J45" i="89"/>
  <c r="D14" i="39" s="1"/>
  <c r="I45" i="89"/>
  <c r="D45" i="89"/>
  <c r="R3" i="89" s="1"/>
  <c r="AN44" i="89"/>
  <c r="AM44" i="89"/>
  <c r="AL44" i="89"/>
  <c r="AK44" i="89"/>
  <c r="AJ44" i="89"/>
  <c r="AA44" i="89" s="1"/>
  <c r="AI44" i="89"/>
  <c r="AH44" i="89"/>
  <c r="AG44" i="89"/>
  <c r="AF44" i="89"/>
  <c r="AD44" i="89"/>
  <c r="AN43" i="89"/>
  <c r="AM43" i="89"/>
  <c r="AL43" i="89"/>
  <c r="AK43" i="89"/>
  <c r="AJ43" i="89"/>
  <c r="AI43" i="89"/>
  <c r="AH43" i="89"/>
  <c r="AG43" i="89"/>
  <c r="AF43" i="89"/>
  <c r="AD43" i="89"/>
  <c r="AN42" i="89"/>
  <c r="AM42" i="89"/>
  <c r="AL42" i="89"/>
  <c r="AK42" i="89"/>
  <c r="AJ42" i="89"/>
  <c r="AI42" i="89"/>
  <c r="AH42" i="89"/>
  <c r="AG42" i="89"/>
  <c r="AF42" i="89"/>
  <c r="AD42" i="89"/>
  <c r="AN41" i="89"/>
  <c r="AM41" i="89"/>
  <c r="AL41" i="89"/>
  <c r="AK41" i="89"/>
  <c r="AJ41" i="89"/>
  <c r="AI41" i="89"/>
  <c r="AH41" i="89"/>
  <c r="AG41" i="89"/>
  <c r="AF41" i="89"/>
  <c r="AD41" i="89"/>
  <c r="AN40" i="89"/>
  <c r="AM40" i="89"/>
  <c r="AL40" i="89"/>
  <c r="AK40" i="89"/>
  <c r="AJ40" i="89"/>
  <c r="AI40" i="89"/>
  <c r="AH40" i="89"/>
  <c r="AG40" i="89"/>
  <c r="AF40" i="89"/>
  <c r="AD40" i="89"/>
  <c r="AN39" i="89"/>
  <c r="AM39" i="89"/>
  <c r="AL39" i="89"/>
  <c r="AK39" i="89"/>
  <c r="AJ39" i="89"/>
  <c r="AI39" i="89"/>
  <c r="AH39" i="89"/>
  <c r="AG39" i="89"/>
  <c r="AF39" i="89"/>
  <c r="AD39" i="89"/>
  <c r="AN38" i="89"/>
  <c r="AM38" i="89"/>
  <c r="AL38" i="89"/>
  <c r="AK38" i="89"/>
  <c r="AJ38" i="89"/>
  <c r="AA38" i="89" s="1"/>
  <c r="AI38" i="89"/>
  <c r="AH38" i="89"/>
  <c r="AG38" i="89"/>
  <c r="AF38" i="89"/>
  <c r="AD38" i="89"/>
  <c r="AN37" i="89"/>
  <c r="AM37" i="89"/>
  <c r="AL37" i="89"/>
  <c r="AK37" i="89"/>
  <c r="AJ37" i="89"/>
  <c r="AI37" i="89"/>
  <c r="AH37" i="89"/>
  <c r="AG37" i="89"/>
  <c r="AF37" i="89"/>
  <c r="AD37" i="89"/>
  <c r="AN36" i="89"/>
  <c r="AM36" i="89"/>
  <c r="AL36" i="89"/>
  <c r="AK36" i="89"/>
  <c r="AJ36" i="89"/>
  <c r="AI36" i="89"/>
  <c r="AH36" i="89"/>
  <c r="AG36" i="89"/>
  <c r="AF36" i="89"/>
  <c r="AD36" i="89"/>
  <c r="AN35" i="89"/>
  <c r="AM35" i="89"/>
  <c r="AL35" i="89"/>
  <c r="AK35" i="89"/>
  <c r="AJ35" i="89"/>
  <c r="AI35" i="89"/>
  <c r="AH35" i="89"/>
  <c r="AG35" i="89"/>
  <c r="AF35" i="89"/>
  <c r="AD35" i="89"/>
  <c r="AN34" i="89"/>
  <c r="AM34" i="89"/>
  <c r="AL34" i="89"/>
  <c r="AK34" i="89"/>
  <c r="AJ34" i="89"/>
  <c r="AI34" i="89"/>
  <c r="AH34" i="89"/>
  <c r="AG34" i="89"/>
  <c r="AF34" i="89"/>
  <c r="AD34" i="89"/>
  <c r="AN33" i="89"/>
  <c r="AM33" i="89"/>
  <c r="AL33" i="89"/>
  <c r="AK33" i="89"/>
  <c r="AJ33" i="89"/>
  <c r="AI33" i="89"/>
  <c r="AH33" i="89"/>
  <c r="AG33" i="89"/>
  <c r="AF33" i="89"/>
  <c r="AD33" i="89"/>
  <c r="AN32" i="89"/>
  <c r="AM32" i="89"/>
  <c r="AL32" i="89"/>
  <c r="AK32" i="89"/>
  <c r="AJ32" i="89"/>
  <c r="AA32" i="89" s="1"/>
  <c r="AI32" i="89"/>
  <c r="AH32" i="89"/>
  <c r="AG32" i="89"/>
  <c r="AF32" i="89"/>
  <c r="AD32" i="89"/>
  <c r="AN31" i="89"/>
  <c r="AM31" i="89"/>
  <c r="AL31" i="89"/>
  <c r="AK31" i="89"/>
  <c r="AJ31" i="89"/>
  <c r="AI31" i="89"/>
  <c r="AH31" i="89"/>
  <c r="AG31" i="89"/>
  <c r="AF31" i="89"/>
  <c r="AD31" i="89"/>
  <c r="AN30" i="89"/>
  <c r="AM30" i="89"/>
  <c r="AL30" i="89"/>
  <c r="AK30" i="89"/>
  <c r="AJ30" i="89"/>
  <c r="AI30" i="89"/>
  <c r="AH30" i="89"/>
  <c r="AG30" i="89"/>
  <c r="AF30" i="89"/>
  <c r="AD30" i="89"/>
  <c r="AN29" i="89"/>
  <c r="AM29" i="89"/>
  <c r="AL29" i="89"/>
  <c r="AK29" i="89"/>
  <c r="AJ29" i="89"/>
  <c r="AI29" i="89"/>
  <c r="AH29" i="89"/>
  <c r="AG29" i="89"/>
  <c r="AF29" i="89"/>
  <c r="AD29" i="89"/>
  <c r="AN28" i="89"/>
  <c r="AM28" i="89"/>
  <c r="AL28" i="89"/>
  <c r="AK28" i="89"/>
  <c r="AJ28" i="89"/>
  <c r="AI28" i="89"/>
  <c r="AH28" i="89"/>
  <c r="AG28" i="89"/>
  <c r="AF28" i="89"/>
  <c r="AD28" i="89"/>
  <c r="AN27" i="89"/>
  <c r="AM27" i="89"/>
  <c r="AL27" i="89"/>
  <c r="AK27" i="89"/>
  <c r="AJ27" i="89"/>
  <c r="AI27" i="89"/>
  <c r="AH27" i="89"/>
  <c r="AG27" i="89"/>
  <c r="AF27" i="89"/>
  <c r="AD27" i="89"/>
  <c r="AN26" i="89"/>
  <c r="AM26" i="89"/>
  <c r="AL26" i="89"/>
  <c r="AK26" i="89"/>
  <c r="AJ26" i="89"/>
  <c r="AA26" i="89" s="1"/>
  <c r="AI26" i="89"/>
  <c r="AH26" i="89"/>
  <c r="AG26" i="89"/>
  <c r="AF26" i="89"/>
  <c r="AD26" i="89"/>
  <c r="AN25" i="89"/>
  <c r="AM25" i="89"/>
  <c r="AL25" i="89"/>
  <c r="AK25" i="89"/>
  <c r="AJ25" i="89"/>
  <c r="AI25" i="89"/>
  <c r="AH25" i="89"/>
  <c r="AG25" i="89"/>
  <c r="AF25" i="89"/>
  <c r="AD25" i="89"/>
  <c r="AN24" i="89"/>
  <c r="AM24" i="89"/>
  <c r="AL24" i="89"/>
  <c r="AK24" i="89"/>
  <c r="AJ24" i="89"/>
  <c r="AI24" i="89"/>
  <c r="AH24" i="89"/>
  <c r="AG24" i="89"/>
  <c r="AF24" i="89"/>
  <c r="AD24" i="89"/>
  <c r="AN23" i="89"/>
  <c r="AM23" i="89"/>
  <c r="AL23" i="89"/>
  <c r="AK23" i="89"/>
  <c r="AJ23" i="89"/>
  <c r="AI23" i="89"/>
  <c r="AH23" i="89"/>
  <c r="AG23" i="89"/>
  <c r="AF23" i="89"/>
  <c r="AD23" i="89"/>
  <c r="AN22" i="89"/>
  <c r="AM22" i="89"/>
  <c r="AL22" i="89"/>
  <c r="AK22" i="89"/>
  <c r="AJ22" i="89"/>
  <c r="AI22" i="89"/>
  <c r="AH22" i="89"/>
  <c r="AG22" i="89"/>
  <c r="AF22" i="89"/>
  <c r="AD22" i="89"/>
  <c r="AN21" i="89"/>
  <c r="AM21" i="89"/>
  <c r="AL21" i="89"/>
  <c r="AK21" i="89"/>
  <c r="AJ21" i="89"/>
  <c r="AI21" i="89"/>
  <c r="AH21" i="89"/>
  <c r="AG21" i="89"/>
  <c r="AF21" i="89"/>
  <c r="AD21" i="89"/>
  <c r="AN20" i="89"/>
  <c r="AM20" i="89"/>
  <c r="AL20" i="89"/>
  <c r="AK20" i="89"/>
  <c r="AJ20" i="89"/>
  <c r="AA20" i="89" s="1"/>
  <c r="AI20" i="89"/>
  <c r="AH20" i="89"/>
  <c r="AG20" i="89"/>
  <c r="AF20" i="89"/>
  <c r="AD20" i="89"/>
  <c r="AN19" i="89"/>
  <c r="AM19" i="89"/>
  <c r="AL19" i="89"/>
  <c r="AK19" i="89"/>
  <c r="AJ19" i="89"/>
  <c r="AI19" i="89"/>
  <c r="AH19" i="89"/>
  <c r="AG19" i="89"/>
  <c r="AF19" i="89"/>
  <c r="AD19" i="89"/>
  <c r="AN18" i="89"/>
  <c r="AM18" i="89"/>
  <c r="AL18" i="89"/>
  <c r="AK18" i="89"/>
  <c r="AJ18" i="89"/>
  <c r="AI18" i="89"/>
  <c r="AH18" i="89"/>
  <c r="AG18" i="89"/>
  <c r="AF18" i="89"/>
  <c r="AD18" i="89"/>
  <c r="AN17" i="89"/>
  <c r="AM17" i="89"/>
  <c r="AL17" i="89"/>
  <c r="AK17" i="89"/>
  <c r="AJ17" i="89"/>
  <c r="AI17" i="89"/>
  <c r="AH17" i="89"/>
  <c r="AG17" i="89"/>
  <c r="AF17" i="89"/>
  <c r="AD17" i="89"/>
  <c r="AN16" i="89"/>
  <c r="AM16" i="89"/>
  <c r="AL16" i="89"/>
  <c r="AK16" i="89"/>
  <c r="AJ16" i="89"/>
  <c r="AI16" i="89"/>
  <c r="AH16" i="89"/>
  <c r="AG16" i="89"/>
  <c r="AF16" i="89"/>
  <c r="AD16" i="89"/>
  <c r="AN15" i="89"/>
  <c r="AM15" i="89"/>
  <c r="AL15" i="89"/>
  <c r="AK15" i="89"/>
  <c r="AJ15" i="89"/>
  <c r="AI15" i="89"/>
  <c r="AH15" i="89"/>
  <c r="AG15" i="89"/>
  <c r="AF15" i="89"/>
  <c r="AD15" i="89"/>
  <c r="AN14" i="89"/>
  <c r="AM14" i="89"/>
  <c r="AL14" i="89"/>
  <c r="AK14" i="89"/>
  <c r="AJ14" i="89"/>
  <c r="AA14" i="89" s="1"/>
  <c r="AI14" i="89"/>
  <c r="AH14" i="89"/>
  <c r="AG14" i="89"/>
  <c r="AF14" i="89"/>
  <c r="AD14" i="89"/>
  <c r="E4" i="89"/>
  <c r="R7" i="88"/>
  <c r="Y45" i="88"/>
  <c r="S13" i="39" s="1"/>
  <c r="X45" i="88"/>
  <c r="R13" i="39" s="1"/>
  <c r="W45" i="88"/>
  <c r="Q13" i="39" s="1"/>
  <c r="V45" i="88"/>
  <c r="P13" i="39" s="1"/>
  <c r="U45" i="88"/>
  <c r="O13" i="39" s="1"/>
  <c r="T45" i="88"/>
  <c r="N13" i="39" s="1"/>
  <c r="S45" i="88"/>
  <c r="M13" i="39" s="1"/>
  <c r="R45" i="88"/>
  <c r="L13" i="39" s="1"/>
  <c r="Q45" i="88"/>
  <c r="K13" i="39" s="1"/>
  <c r="P45" i="88"/>
  <c r="J13" i="39" s="1"/>
  <c r="O45" i="88"/>
  <c r="I13" i="39" s="1"/>
  <c r="N45" i="88"/>
  <c r="H13" i="39" s="1"/>
  <c r="M45" i="88"/>
  <c r="G13" i="39" s="1"/>
  <c r="L45" i="88"/>
  <c r="F13" i="39" s="1"/>
  <c r="K45" i="88"/>
  <c r="J45" i="88"/>
  <c r="D13" i="39" s="1"/>
  <c r="I45" i="88"/>
  <c r="D45" i="88"/>
  <c r="AN44" i="88"/>
  <c r="AM44" i="88"/>
  <c r="AL44" i="88"/>
  <c r="AK44" i="88"/>
  <c r="AJ44" i="88"/>
  <c r="AI44" i="88"/>
  <c r="AH44" i="88"/>
  <c r="AG44" i="88"/>
  <c r="AF44" i="88"/>
  <c r="AD44" i="88"/>
  <c r="AN43" i="88"/>
  <c r="AM43" i="88"/>
  <c r="AL43" i="88"/>
  <c r="AK43" i="88"/>
  <c r="AJ43" i="88"/>
  <c r="AI43" i="88"/>
  <c r="AH43" i="88"/>
  <c r="AG43" i="88"/>
  <c r="AF43" i="88"/>
  <c r="AD43" i="88"/>
  <c r="AN42" i="88"/>
  <c r="AM42" i="88"/>
  <c r="AL42" i="88"/>
  <c r="AK42" i="88"/>
  <c r="AJ42" i="88"/>
  <c r="AI42" i="88"/>
  <c r="AH42" i="88"/>
  <c r="AG42" i="88"/>
  <c r="AF42" i="88"/>
  <c r="AD42" i="88"/>
  <c r="AN41" i="88"/>
  <c r="AM41" i="88"/>
  <c r="AL41" i="88"/>
  <c r="AK41" i="88"/>
  <c r="AJ41" i="88"/>
  <c r="AI41" i="88"/>
  <c r="AH41" i="88"/>
  <c r="AG41" i="88"/>
  <c r="AF41" i="88"/>
  <c r="AD41" i="88"/>
  <c r="AN40" i="88"/>
  <c r="AM40" i="88"/>
  <c r="AL40" i="88"/>
  <c r="AK40" i="88"/>
  <c r="AJ40" i="88"/>
  <c r="AI40" i="88"/>
  <c r="AH40" i="88"/>
  <c r="AG40" i="88"/>
  <c r="AF40" i="88"/>
  <c r="AD40" i="88"/>
  <c r="AN39" i="88"/>
  <c r="AM39" i="88"/>
  <c r="AL39" i="88"/>
  <c r="AK39" i="88"/>
  <c r="AJ39" i="88"/>
  <c r="AI39" i="88"/>
  <c r="AH39" i="88"/>
  <c r="AG39" i="88"/>
  <c r="AF39" i="88"/>
  <c r="AD39" i="88"/>
  <c r="AN38" i="88"/>
  <c r="AM38" i="88"/>
  <c r="AL38" i="88"/>
  <c r="AK38" i="88"/>
  <c r="AJ38" i="88"/>
  <c r="AI38" i="88"/>
  <c r="AH38" i="88"/>
  <c r="AG38" i="88"/>
  <c r="AF38" i="88"/>
  <c r="AD38" i="88"/>
  <c r="AN37" i="88"/>
  <c r="AM37" i="88"/>
  <c r="AL37" i="88"/>
  <c r="AK37" i="88"/>
  <c r="AJ37" i="88"/>
  <c r="AI37" i="88"/>
  <c r="AH37" i="88"/>
  <c r="AG37" i="88"/>
  <c r="AF37" i="88"/>
  <c r="AD37" i="88"/>
  <c r="AN36" i="88"/>
  <c r="AM36" i="88"/>
  <c r="AL36" i="88"/>
  <c r="AK36" i="88"/>
  <c r="AJ36" i="88"/>
  <c r="AI36" i="88"/>
  <c r="AH36" i="88"/>
  <c r="AG36" i="88"/>
  <c r="AF36" i="88"/>
  <c r="AD36" i="88"/>
  <c r="AN35" i="88"/>
  <c r="AM35" i="88"/>
  <c r="AL35" i="88"/>
  <c r="AK35" i="88"/>
  <c r="AJ35" i="88"/>
  <c r="AA35" i="88" s="1"/>
  <c r="AI35" i="88"/>
  <c r="AH35" i="88"/>
  <c r="AG35" i="88"/>
  <c r="AF35" i="88"/>
  <c r="AD35" i="88"/>
  <c r="AN34" i="88"/>
  <c r="AM34" i="88"/>
  <c r="AL34" i="88"/>
  <c r="AK34" i="88"/>
  <c r="AJ34" i="88"/>
  <c r="AI34" i="88"/>
  <c r="AH34" i="88"/>
  <c r="AG34" i="88"/>
  <c r="AF34" i="88"/>
  <c r="AD34" i="88"/>
  <c r="AN33" i="88"/>
  <c r="AM33" i="88"/>
  <c r="AL33" i="88"/>
  <c r="AK33" i="88"/>
  <c r="AJ33" i="88"/>
  <c r="AI33" i="88"/>
  <c r="AH33" i="88"/>
  <c r="AG33" i="88"/>
  <c r="AF33" i="88"/>
  <c r="AD33" i="88"/>
  <c r="AN32" i="88"/>
  <c r="AM32" i="88"/>
  <c r="AL32" i="88"/>
  <c r="AK32" i="88"/>
  <c r="AJ32" i="88"/>
  <c r="AI32" i="88"/>
  <c r="AH32" i="88"/>
  <c r="AG32" i="88"/>
  <c r="AF32" i="88"/>
  <c r="AD32" i="88"/>
  <c r="AN31" i="88"/>
  <c r="AM31" i="88"/>
  <c r="AL31" i="88"/>
  <c r="AK31" i="88"/>
  <c r="AJ31" i="88"/>
  <c r="AI31" i="88"/>
  <c r="AH31" i="88"/>
  <c r="AG31" i="88"/>
  <c r="AF31" i="88"/>
  <c r="AD31" i="88"/>
  <c r="AN30" i="88"/>
  <c r="AM30" i="88"/>
  <c r="AL30" i="88"/>
  <c r="AK30" i="88"/>
  <c r="AJ30" i="88"/>
  <c r="AI30" i="88"/>
  <c r="AH30" i="88"/>
  <c r="AG30" i="88"/>
  <c r="AF30" i="88"/>
  <c r="AD30" i="88"/>
  <c r="AN29" i="88"/>
  <c r="AM29" i="88"/>
  <c r="AL29" i="88"/>
  <c r="AK29" i="88"/>
  <c r="AJ29" i="88"/>
  <c r="AA29" i="88" s="1"/>
  <c r="AI29" i="88"/>
  <c r="AH29" i="88"/>
  <c r="AG29" i="88"/>
  <c r="AF29" i="88"/>
  <c r="AD29" i="88"/>
  <c r="AN28" i="88"/>
  <c r="AM28" i="88"/>
  <c r="AL28" i="88"/>
  <c r="AK28" i="88"/>
  <c r="AJ28" i="88"/>
  <c r="AI28" i="88"/>
  <c r="AH28" i="88"/>
  <c r="AG28" i="88"/>
  <c r="AF28" i="88"/>
  <c r="AD28" i="88"/>
  <c r="AN27" i="88"/>
  <c r="AM27" i="88"/>
  <c r="AL27" i="88"/>
  <c r="AK27" i="88"/>
  <c r="AJ27" i="88"/>
  <c r="AI27" i="88"/>
  <c r="AH27" i="88"/>
  <c r="AG27" i="88"/>
  <c r="AF27" i="88"/>
  <c r="AD27" i="88"/>
  <c r="AN26" i="88"/>
  <c r="AM26" i="88"/>
  <c r="AL26" i="88"/>
  <c r="AK26" i="88"/>
  <c r="AJ26" i="88"/>
  <c r="AI26" i="88"/>
  <c r="AH26" i="88"/>
  <c r="AG26" i="88"/>
  <c r="AF26" i="88"/>
  <c r="AD26" i="88"/>
  <c r="AN25" i="88"/>
  <c r="AM25" i="88"/>
  <c r="AL25" i="88"/>
  <c r="AK25" i="88"/>
  <c r="AJ25" i="88"/>
  <c r="AI25" i="88"/>
  <c r="AH25" i="88"/>
  <c r="AG25" i="88"/>
  <c r="AF25" i="88"/>
  <c r="AD25" i="88"/>
  <c r="AN24" i="88"/>
  <c r="AM24" i="88"/>
  <c r="AL24" i="88"/>
  <c r="AK24" i="88"/>
  <c r="AJ24" i="88"/>
  <c r="AI24" i="88"/>
  <c r="AH24" i="88"/>
  <c r="AG24" i="88"/>
  <c r="AF24" i="88"/>
  <c r="AD24" i="88"/>
  <c r="AN23" i="88"/>
  <c r="AM23" i="88"/>
  <c r="AL23" i="88"/>
  <c r="AK23" i="88"/>
  <c r="AJ23" i="88"/>
  <c r="AI23" i="88"/>
  <c r="AH23" i="88"/>
  <c r="AG23" i="88"/>
  <c r="AF23" i="88"/>
  <c r="AD23" i="88"/>
  <c r="AN22" i="88"/>
  <c r="AM22" i="88"/>
  <c r="AL22" i="88"/>
  <c r="AK22" i="88"/>
  <c r="AJ22" i="88"/>
  <c r="AI22" i="88"/>
  <c r="AH22" i="88"/>
  <c r="AG22" i="88"/>
  <c r="AF22" i="88"/>
  <c r="AD22" i="88"/>
  <c r="AN21" i="88"/>
  <c r="AM21" i="88"/>
  <c r="AL21" i="88"/>
  <c r="AK21" i="88"/>
  <c r="AJ21" i="88"/>
  <c r="AI21" i="88"/>
  <c r="AH21" i="88"/>
  <c r="AG21" i="88"/>
  <c r="AF21" i="88"/>
  <c r="AD21" i="88"/>
  <c r="AN20" i="88"/>
  <c r="AM20" i="88"/>
  <c r="AL20" i="88"/>
  <c r="AK20" i="88"/>
  <c r="AJ20" i="88"/>
  <c r="AI20" i="88"/>
  <c r="AH20" i="88"/>
  <c r="AG20" i="88"/>
  <c r="AF20" i="88"/>
  <c r="AD20" i="88"/>
  <c r="AN19" i="88"/>
  <c r="AM19" i="88"/>
  <c r="AL19" i="88"/>
  <c r="AK19" i="88"/>
  <c r="AJ19" i="88"/>
  <c r="AI19" i="88"/>
  <c r="AH19" i="88"/>
  <c r="AG19" i="88"/>
  <c r="AF19" i="88"/>
  <c r="AD19" i="88"/>
  <c r="AN18" i="88"/>
  <c r="AM18" i="88"/>
  <c r="AL18" i="88"/>
  <c r="AK18" i="88"/>
  <c r="AJ18" i="88"/>
  <c r="AI18" i="88"/>
  <c r="AH18" i="88"/>
  <c r="AG18" i="88"/>
  <c r="AF18" i="88"/>
  <c r="AD18" i="88"/>
  <c r="AN17" i="88"/>
  <c r="AM17" i="88"/>
  <c r="AL17" i="88"/>
  <c r="AK17" i="88"/>
  <c r="AJ17" i="88"/>
  <c r="AA17" i="88" s="1"/>
  <c r="AI17" i="88"/>
  <c r="AH17" i="88"/>
  <c r="AG17" i="88"/>
  <c r="AF17" i="88"/>
  <c r="AD17" i="88"/>
  <c r="AN16" i="88"/>
  <c r="AM16" i="88"/>
  <c r="AL16" i="88"/>
  <c r="AK16" i="88"/>
  <c r="AJ16" i="88"/>
  <c r="AI16" i="88"/>
  <c r="AH16" i="88"/>
  <c r="AG16" i="88"/>
  <c r="AF16" i="88"/>
  <c r="AD16" i="88"/>
  <c r="AN15" i="88"/>
  <c r="AM15" i="88"/>
  <c r="AL15" i="88"/>
  <c r="AK15" i="88"/>
  <c r="AJ15" i="88"/>
  <c r="AI15" i="88"/>
  <c r="AH15" i="88"/>
  <c r="AG15" i="88"/>
  <c r="AF15" i="88"/>
  <c r="AD15" i="88"/>
  <c r="AN14" i="88"/>
  <c r="AM14" i="88"/>
  <c r="AL14" i="88"/>
  <c r="AK14" i="88"/>
  <c r="AJ14" i="88"/>
  <c r="AI14" i="88"/>
  <c r="AH14" i="88"/>
  <c r="AG14" i="88"/>
  <c r="AF14" i="88"/>
  <c r="AD14" i="88"/>
  <c r="E4" i="88"/>
  <c r="R3" i="88"/>
  <c r="R7" i="87"/>
  <c r="Y45" i="87"/>
  <c r="S12" i="39" s="1"/>
  <c r="X45" i="87"/>
  <c r="R12" i="39" s="1"/>
  <c r="W45" i="87"/>
  <c r="Q12" i="39" s="1"/>
  <c r="V45" i="87"/>
  <c r="P12" i="39" s="1"/>
  <c r="U45" i="87"/>
  <c r="O12" i="39" s="1"/>
  <c r="T45" i="87"/>
  <c r="N12" i="39" s="1"/>
  <c r="S45" i="87"/>
  <c r="M12" i="39" s="1"/>
  <c r="R45" i="87"/>
  <c r="L12" i="39" s="1"/>
  <c r="Q45" i="87"/>
  <c r="K12" i="39" s="1"/>
  <c r="P45" i="87"/>
  <c r="J12" i="39" s="1"/>
  <c r="O45" i="87"/>
  <c r="I12" i="39" s="1"/>
  <c r="N45" i="87"/>
  <c r="H12" i="39" s="1"/>
  <c r="M45" i="87"/>
  <c r="L45" i="87"/>
  <c r="F12" i="39" s="1"/>
  <c r="K45" i="87"/>
  <c r="J45" i="87"/>
  <c r="D12" i="39" s="1"/>
  <c r="I45" i="87"/>
  <c r="D45" i="87"/>
  <c r="AN44" i="87"/>
  <c r="AM44" i="87"/>
  <c r="AL44" i="87"/>
  <c r="AK44" i="87"/>
  <c r="AJ44" i="87"/>
  <c r="AI44" i="87"/>
  <c r="AH44" i="87"/>
  <c r="AG44" i="87"/>
  <c r="AF44" i="87"/>
  <c r="AD44" i="87"/>
  <c r="AN43" i="87"/>
  <c r="AM43" i="87"/>
  <c r="AL43" i="87"/>
  <c r="AK43" i="87"/>
  <c r="AJ43" i="87"/>
  <c r="AI43" i="87"/>
  <c r="AH43" i="87"/>
  <c r="AG43" i="87"/>
  <c r="AF43" i="87"/>
  <c r="AD43" i="87"/>
  <c r="AN42" i="87"/>
  <c r="AM42" i="87"/>
  <c r="AL42" i="87"/>
  <c r="AK42" i="87"/>
  <c r="AJ42" i="87"/>
  <c r="AI42" i="87"/>
  <c r="AH42" i="87"/>
  <c r="AG42" i="87"/>
  <c r="AF42" i="87"/>
  <c r="AD42" i="87"/>
  <c r="AN41" i="87"/>
  <c r="AM41" i="87"/>
  <c r="AL41" i="87"/>
  <c r="AK41" i="87"/>
  <c r="AJ41" i="87"/>
  <c r="AI41" i="87"/>
  <c r="AH41" i="87"/>
  <c r="AG41" i="87"/>
  <c r="AF41" i="87"/>
  <c r="AD41" i="87"/>
  <c r="AN40" i="87"/>
  <c r="AM40" i="87"/>
  <c r="AL40" i="87"/>
  <c r="AK40" i="87"/>
  <c r="AJ40" i="87"/>
  <c r="AI40" i="87"/>
  <c r="AH40" i="87"/>
  <c r="AG40" i="87"/>
  <c r="AF40" i="87"/>
  <c r="AD40" i="87"/>
  <c r="AN39" i="87"/>
  <c r="AM39" i="87"/>
  <c r="AL39" i="87"/>
  <c r="AK39" i="87"/>
  <c r="AJ39" i="87"/>
  <c r="AI39" i="87"/>
  <c r="AH39" i="87"/>
  <c r="AG39" i="87"/>
  <c r="AF39" i="87"/>
  <c r="AD39" i="87"/>
  <c r="AN38" i="87"/>
  <c r="AM38" i="87"/>
  <c r="AL38" i="87"/>
  <c r="AK38" i="87"/>
  <c r="AJ38" i="87"/>
  <c r="AI38" i="87"/>
  <c r="AH38" i="87"/>
  <c r="AG38" i="87"/>
  <c r="AF38" i="87"/>
  <c r="AD38" i="87"/>
  <c r="AN37" i="87"/>
  <c r="AM37" i="87"/>
  <c r="AL37" i="87"/>
  <c r="AK37" i="87"/>
  <c r="AJ37" i="87"/>
  <c r="AI37" i="87"/>
  <c r="AH37" i="87"/>
  <c r="AG37" i="87"/>
  <c r="AF37" i="87"/>
  <c r="AD37" i="87"/>
  <c r="AN36" i="87"/>
  <c r="AM36" i="87"/>
  <c r="AL36" i="87"/>
  <c r="AK36" i="87"/>
  <c r="AJ36" i="87"/>
  <c r="AI36" i="87"/>
  <c r="AH36" i="87"/>
  <c r="AG36" i="87"/>
  <c r="AF36" i="87"/>
  <c r="AD36" i="87"/>
  <c r="AN35" i="87"/>
  <c r="AM35" i="87"/>
  <c r="AL35" i="87"/>
  <c r="AK35" i="87"/>
  <c r="AJ35" i="87"/>
  <c r="AI35" i="87"/>
  <c r="AH35" i="87"/>
  <c r="AG35" i="87"/>
  <c r="AF35" i="87"/>
  <c r="AD35" i="87"/>
  <c r="AN34" i="87"/>
  <c r="AM34" i="87"/>
  <c r="AL34" i="87"/>
  <c r="AK34" i="87"/>
  <c r="AJ34" i="87"/>
  <c r="AI34" i="87"/>
  <c r="AH34" i="87"/>
  <c r="AG34" i="87"/>
  <c r="AF34" i="87"/>
  <c r="AD34" i="87"/>
  <c r="AN33" i="87"/>
  <c r="AM33" i="87"/>
  <c r="AL33" i="87"/>
  <c r="AK33" i="87"/>
  <c r="AJ33" i="87"/>
  <c r="AI33" i="87"/>
  <c r="AH33" i="87"/>
  <c r="AG33" i="87"/>
  <c r="AF33" i="87"/>
  <c r="AD33" i="87"/>
  <c r="AN32" i="87"/>
  <c r="AM32" i="87"/>
  <c r="AL32" i="87"/>
  <c r="AK32" i="87"/>
  <c r="AJ32" i="87"/>
  <c r="AI32" i="87"/>
  <c r="AH32" i="87"/>
  <c r="AG32" i="87"/>
  <c r="AF32" i="87"/>
  <c r="AD32" i="87"/>
  <c r="AN31" i="87"/>
  <c r="AM31" i="87"/>
  <c r="AL31" i="87"/>
  <c r="AK31" i="87"/>
  <c r="AJ31" i="87"/>
  <c r="AI31" i="87"/>
  <c r="AH31" i="87"/>
  <c r="AG31" i="87"/>
  <c r="AF31" i="87"/>
  <c r="AD31" i="87"/>
  <c r="AN30" i="87"/>
  <c r="AM30" i="87"/>
  <c r="AL30" i="87"/>
  <c r="AK30" i="87"/>
  <c r="AJ30" i="87"/>
  <c r="AI30" i="87"/>
  <c r="AH30" i="87"/>
  <c r="AG30" i="87"/>
  <c r="AF30" i="87"/>
  <c r="AD30" i="87"/>
  <c r="AN29" i="87"/>
  <c r="AM29" i="87"/>
  <c r="AL29" i="87"/>
  <c r="AK29" i="87"/>
  <c r="AJ29" i="87"/>
  <c r="AI29" i="87"/>
  <c r="AH29" i="87"/>
  <c r="AG29" i="87"/>
  <c r="AF29" i="87"/>
  <c r="AD29" i="87"/>
  <c r="AN28" i="87"/>
  <c r="AM28" i="87"/>
  <c r="AL28" i="87"/>
  <c r="AK28" i="87"/>
  <c r="AJ28" i="87"/>
  <c r="AI28" i="87"/>
  <c r="AH28" i="87"/>
  <c r="AG28" i="87"/>
  <c r="AF28" i="87"/>
  <c r="AD28" i="87"/>
  <c r="AN27" i="87"/>
  <c r="AM27" i="87"/>
  <c r="AL27" i="87"/>
  <c r="AK27" i="87"/>
  <c r="AJ27" i="87"/>
  <c r="AI27" i="87"/>
  <c r="AH27" i="87"/>
  <c r="AG27" i="87"/>
  <c r="AF27" i="87"/>
  <c r="AD27" i="87"/>
  <c r="AN26" i="87"/>
  <c r="AM26" i="87"/>
  <c r="AL26" i="87"/>
  <c r="AK26" i="87"/>
  <c r="AJ26" i="87"/>
  <c r="AI26" i="87"/>
  <c r="AH26" i="87"/>
  <c r="AG26" i="87"/>
  <c r="AF26" i="87"/>
  <c r="AD26" i="87"/>
  <c r="AN25" i="87"/>
  <c r="AM25" i="87"/>
  <c r="AL25" i="87"/>
  <c r="AK25" i="87"/>
  <c r="AJ25" i="87"/>
  <c r="AI25" i="87"/>
  <c r="AH25" i="87"/>
  <c r="AG25" i="87"/>
  <c r="AF25" i="87"/>
  <c r="AD25" i="87"/>
  <c r="AN24" i="87"/>
  <c r="AM24" i="87"/>
  <c r="AL24" i="87"/>
  <c r="AK24" i="87"/>
  <c r="AJ24" i="87"/>
  <c r="AI24" i="87"/>
  <c r="AH24" i="87"/>
  <c r="AG24" i="87"/>
  <c r="AF24" i="87"/>
  <c r="AD24" i="87"/>
  <c r="AN23" i="87"/>
  <c r="AM23" i="87"/>
  <c r="AL23" i="87"/>
  <c r="AK23" i="87"/>
  <c r="AJ23" i="87"/>
  <c r="AI23" i="87"/>
  <c r="AH23" i="87"/>
  <c r="AG23" i="87"/>
  <c r="AF23" i="87"/>
  <c r="AD23" i="87"/>
  <c r="AN22" i="87"/>
  <c r="AM22" i="87"/>
  <c r="AL22" i="87"/>
  <c r="AK22" i="87"/>
  <c r="AJ22" i="87"/>
  <c r="AI22" i="87"/>
  <c r="AH22" i="87"/>
  <c r="AG22" i="87"/>
  <c r="AF22" i="87"/>
  <c r="AD22" i="87"/>
  <c r="AN21" i="87"/>
  <c r="AM21" i="87"/>
  <c r="AL21" i="87"/>
  <c r="AK21" i="87"/>
  <c r="AJ21" i="87"/>
  <c r="AI21" i="87"/>
  <c r="AH21" i="87"/>
  <c r="AG21" i="87"/>
  <c r="AF21" i="87"/>
  <c r="AD21" i="87"/>
  <c r="AN20" i="87"/>
  <c r="AM20" i="87"/>
  <c r="AL20" i="87"/>
  <c r="AK20" i="87"/>
  <c r="AJ20" i="87"/>
  <c r="AI20" i="87"/>
  <c r="AH20" i="87"/>
  <c r="AG20" i="87"/>
  <c r="AF20" i="87"/>
  <c r="AD20" i="87"/>
  <c r="AN19" i="87"/>
  <c r="AM19" i="87"/>
  <c r="AL19" i="87"/>
  <c r="AK19" i="87"/>
  <c r="AJ19" i="87"/>
  <c r="AI19" i="87"/>
  <c r="AH19" i="87"/>
  <c r="AG19" i="87"/>
  <c r="AF19" i="87"/>
  <c r="AD19" i="87"/>
  <c r="AN18" i="87"/>
  <c r="AM18" i="87"/>
  <c r="AL18" i="87"/>
  <c r="AK18" i="87"/>
  <c r="AJ18" i="87"/>
  <c r="AI18" i="87"/>
  <c r="AH18" i="87"/>
  <c r="AG18" i="87"/>
  <c r="AF18" i="87"/>
  <c r="AD18" i="87"/>
  <c r="AN17" i="87"/>
  <c r="AM17" i="87"/>
  <c r="AL17" i="87"/>
  <c r="AK17" i="87"/>
  <c r="AJ17" i="87"/>
  <c r="AI17" i="87"/>
  <c r="AH17" i="87"/>
  <c r="AG17" i="87"/>
  <c r="AF17" i="87"/>
  <c r="AD17" i="87"/>
  <c r="AN16" i="87"/>
  <c r="AM16" i="87"/>
  <c r="AL16" i="87"/>
  <c r="AK16" i="87"/>
  <c r="AJ16" i="87"/>
  <c r="AI16" i="87"/>
  <c r="AH16" i="87"/>
  <c r="AG16" i="87"/>
  <c r="AF16" i="87"/>
  <c r="AD16" i="87"/>
  <c r="AN15" i="87"/>
  <c r="AM15" i="87"/>
  <c r="AL15" i="87"/>
  <c r="AK15" i="87"/>
  <c r="AJ15" i="87"/>
  <c r="AI15" i="87"/>
  <c r="AH15" i="87"/>
  <c r="AG15" i="87"/>
  <c r="AF15" i="87"/>
  <c r="AD15" i="87"/>
  <c r="AN14" i="87"/>
  <c r="AM14" i="87"/>
  <c r="AL14" i="87"/>
  <c r="AK14" i="87"/>
  <c r="AJ14" i="87"/>
  <c r="AI14" i="87"/>
  <c r="AH14" i="87"/>
  <c r="AG14" i="87"/>
  <c r="AF14" i="87"/>
  <c r="AD14" i="87"/>
  <c r="E4" i="87"/>
  <c r="R3" i="87"/>
  <c r="R7" i="86"/>
  <c r="Y45" i="86"/>
  <c r="S11" i="39" s="1"/>
  <c r="X45" i="86"/>
  <c r="R11" i="39" s="1"/>
  <c r="W45" i="86"/>
  <c r="Q11" i="39" s="1"/>
  <c r="V45" i="86"/>
  <c r="P11" i="39" s="1"/>
  <c r="U45" i="86"/>
  <c r="O11" i="39" s="1"/>
  <c r="T45" i="86"/>
  <c r="N11" i="39" s="1"/>
  <c r="S45" i="86"/>
  <c r="M11" i="39" s="1"/>
  <c r="R45" i="86"/>
  <c r="L11" i="39" s="1"/>
  <c r="Q45" i="86"/>
  <c r="K11" i="39" s="1"/>
  <c r="P45" i="86"/>
  <c r="J11" i="39" s="1"/>
  <c r="O45" i="86"/>
  <c r="I11" i="39" s="1"/>
  <c r="N45" i="86"/>
  <c r="H11" i="39" s="1"/>
  <c r="M45" i="86"/>
  <c r="L45" i="86"/>
  <c r="F11" i="39" s="1"/>
  <c r="K45" i="86"/>
  <c r="J45" i="86"/>
  <c r="D11" i="39" s="1"/>
  <c r="I45" i="86"/>
  <c r="D45" i="86"/>
  <c r="AN44" i="86"/>
  <c r="AM44" i="86"/>
  <c r="AL44" i="86"/>
  <c r="AK44" i="86"/>
  <c r="AJ44" i="86"/>
  <c r="AI44" i="86"/>
  <c r="AH44" i="86"/>
  <c r="AG44" i="86"/>
  <c r="AF44" i="86"/>
  <c r="AD44" i="86"/>
  <c r="AN43" i="86"/>
  <c r="AM43" i="86"/>
  <c r="AL43" i="86"/>
  <c r="AK43" i="86"/>
  <c r="AJ43" i="86"/>
  <c r="AI43" i="86"/>
  <c r="AH43" i="86"/>
  <c r="AG43" i="86"/>
  <c r="AF43" i="86"/>
  <c r="AD43" i="86"/>
  <c r="AN42" i="86"/>
  <c r="AM42" i="86"/>
  <c r="AL42" i="86"/>
  <c r="AK42" i="86"/>
  <c r="AJ42" i="86"/>
  <c r="AI42" i="86"/>
  <c r="AH42" i="86"/>
  <c r="AG42" i="86"/>
  <c r="AF42" i="86"/>
  <c r="AD42" i="86"/>
  <c r="AN41" i="86"/>
  <c r="AM41" i="86"/>
  <c r="AL41" i="86"/>
  <c r="AK41" i="86"/>
  <c r="AJ41" i="86"/>
  <c r="AI41" i="86"/>
  <c r="AH41" i="86"/>
  <c r="AG41" i="86"/>
  <c r="AF41" i="86"/>
  <c r="AD41" i="86"/>
  <c r="AN40" i="86"/>
  <c r="AM40" i="86"/>
  <c r="AL40" i="86"/>
  <c r="AK40" i="86"/>
  <c r="AJ40" i="86"/>
  <c r="AI40" i="86"/>
  <c r="AH40" i="86"/>
  <c r="AG40" i="86"/>
  <c r="AF40" i="86"/>
  <c r="AD40" i="86"/>
  <c r="AN39" i="86"/>
  <c r="AM39" i="86"/>
  <c r="AL39" i="86"/>
  <c r="AK39" i="86"/>
  <c r="AJ39" i="86"/>
  <c r="AI39" i="86"/>
  <c r="AH39" i="86"/>
  <c r="AG39" i="86"/>
  <c r="AF39" i="86"/>
  <c r="AD39" i="86"/>
  <c r="AN38" i="86"/>
  <c r="AM38" i="86"/>
  <c r="AL38" i="86"/>
  <c r="AK38" i="86"/>
  <c r="AJ38" i="86"/>
  <c r="AI38" i="86"/>
  <c r="AH38" i="86"/>
  <c r="AG38" i="86"/>
  <c r="AF38" i="86"/>
  <c r="AD38" i="86"/>
  <c r="AN37" i="86"/>
  <c r="AM37" i="86"/>
  <c r="AL37" i="86"/>
  <c r="AK37" i="86"/>
  <c r="AJ37" i="86"/>
  <c r="AI37" i="86"/>
  <c r="AH37" i="86"/>
  <c r="AG37" i="86"/>
  <c r="AF37" i="86"/>
  <c r="AD37" i="86"/>
  <c r="AN36" i="86"/>
  <c r="AM36" i="86"/>
  <c r="AL36" i="86"/>
  <c r="AK36" i="86"/>
  <c r="AJ36" i="86"/>
  <c r="AI36" i="86"/>
  <c r="AH36" i="86"/>
  <c r="AG36" i="86"/>
  <c r="AF36" i="86"/>
  <c r="AD36" i="86"/>
  <c r="AN35" i="86"/>
  <c r="AM35" i="86"/>
  <c r="AL35" i="86"/>
  <c r="AK35" i="86"/>
  <c r="AJ35" i="86"/>
  <c r="AI35" i="86"/>
  <c r="AH35" i="86"/>
  <c r="AG35" i="86"/>
  <c r="AF35" i="86"/>
  <c r="AD35" i="86"/>
  <c r="AN34" i="86"/>
  <c r="AM34" i="86"/>
  <c r="AL34" i="86"/>
  <c r="AK34" i="86"/>
  <c r="AJ34" i="86"/>
  <c r="AA34" i="86" s="1"/>
  <c r="AI34" i="86"/>
  <c r="AH34" i="86"/>
  <c r="AG34" i="86"/>
  <c r="AF34" i="86"/>
  <c r="AD34" i="86"/>
  <c r="AN33" i="86"/>
  <c r="AM33" i="86"/>
  <c r="AL33" i="86"/>
  <c r="AK33" i="86"/>
  <c r="AJ33" i="86"/>
  <c r="AI33" i="86"/>
  <c r="AH33" i="86"/>
  <c r="AG33" i="86"/>
  <c r="AF33" i="86"/>
  <c r="AD33" i="86"/>
  <c r="AN32" i="86"/>
  <c r="AM32" i="86"/>
  <c r="AL32" i="86"/>
  <c r="AK32" i="86"/>
  <c r="AJ32" i="86"/>
  <c r="AI32" i="86"/>
  <c r="AH32" i="86"/>
  <c r="AG32" i="86"/>
  <c r="AF32" i="86"/>
  <c r="AD32" i="86"/>
  <c r="AN31" i="86"/>
  <c r="AM31" i="86"/>
  <c r="AL31" i="86"/>
  <c r="AK31" i="86"/>
  <c r="AJ31" i="86"/>
  <c r="AI31" i="86"/>
  <c r="AH31" i="86"/>
  <c r="AG31" i="86"/>
  <c r="AF31" i="86"/>
  <c r="AD31" i="86"/>
  <c r="AN30" i="86"/>
  <c r="AM30" i="86"/>
  <c r="AL30" i="86"/>
  <c r="AK30" i="86"/>
  <c r="AJ30" i="86"/>
  <c r="AI30" i="86"/>
  <c r="AH30" i="86"/>
  <c r="AG30" i="86"/>
  <c r="AF30" i="86"/>
  <c r="AD30" i="86"/>
  <c r="AN29" i="86"/>
  <c r="AM29" i="86"/>
  <c r="AL29" i="86"/>
  <c r="AK29" i="86"/>
  <c r="AJ29" i="86"/>
  <c r="AI29" i="86"/>
  <c r="AH29" i="86"/>
  <c r="AG29" i="86"/>
  <c r="AF29" i="86"/>
  <c r="AD29" i="86"/>
  <c r="AN28" i="86"/>
  <c r="AM28" i="86"/>
  <c r="AL28" i="86"/>
  <c r="AK28" i="86"/>
  <c r="AJ28" i="86"/>
  <c r="AA28" i="86" s="1"/>
  <c r="AI28" i="86"/>
  <c r="AH28" i="86"/>
  <c r="AG28" i="86"/>
  <c r="AF28" i="86"/>
  <c r="AD28" i="86"/>
  <c r="AN27" i="86"/>
  <c r="AM27" i="86"/>
  <c r="AL27" i="86"/>
  <c r="AK27" i="86"/>
  <c r="AJ27" i="86"/>
  <c r="AI27" i="86"/>
  <c r="AH27" i="86"/>
  <c r="AG27" i="86"/>
  <c r="AF27" i="86"/>
  <c r="AD27" i="86"/>
  <c r="AN26" i="86"/>
  <c r="AM26" i="86"/>
  <c r="AL26" i="86"/>
  <c r="AK26" i="86"/>
  <c r="AJ26" i="86"/>
  <c r="AI26" i="86"/>
  <c r="AH26" i="86"/>
  <c r="AG26" i="86"/>
  <c r="AF26" i="86"/>
  <c r="AD26" i="86"/>
  <c r="AN25" i="86"/>
  <c r="AM25" i="86"/>
  <c r="AL25" i="86"/>
  <c r="AK25" i="86"/>
  <c r="AJ25" i="86"/>
  <c r="AI25" i="86"/>
  <c r="AH25" i="86"/>
  <c r="AG25" i="86"/>
  <c r="AF25" i="86"/>
  <c r="AD25" i="86"/>
  <c r="AN24" i="86"/>
  <c r="AM24" i="86"/>
  <c r="AL24" i="86"/>
  <c r="AK24" i="86"/>
  <c r="AJ24" i="86"/>
  <c r="AI24" i="86"/>
  <c r="AH24" i="86"/>
  <c r="AG24" i="86"/>
  <c r="AF24" i="86"/>
  <c r="AD24" i="86"/>
  <c r="AN23" i="86"/>
  <c r="AM23" i="86"/>
  <c r="AL23" i="86"/>
  <c r="AK23" i="86"/>
  <c r="AJ23" i="86"/>
  <c r="AI23" i="86"/>
  <c r="AH23" i="86"/>
  <c r="AG23" i="86"/>
  <c r="AF23" i="86"/>
  <c r="AD23" i="86"/>
  <c r="AN22" i="86"/>
  <c r="AM22" i="86"/>
  <c r="AL22" i="86"/>
  <c r="AK22" i="86"/>
  <c r="AJ22" i="86"/>
  <c r="AA22" i="86" s="1"/>
  <c r="AI22" i="86"/>
  <c r="AH22" i="86"/>
  <c r="AG22" i="86"/>
  <c r="AF22" i="86"/>
  <c r="AD22" i="86"/>
  <c r="AN21" i="86"/>
  <c r="AM21" i="86"/>
  <c r="AL21" i="86"/>
  <c r="AK21" i="86"/>
  <c r="AJ21" i="86"/>
  <c r="AI21" i="86"/>
  <c r="AH21" i="86"/>
  <c r="AG21" i="86"/>
  <c r="AF21" i="86"/>
  <c r="AD21" i="86"/>
  <c r="AN20" i="86"/>
  <c r="AM20" i="86"/>
  <c r="AL20" i="86"/>
  <c r="AK20" i="86"/>
  <c r="AJ20" i="86"/>
  <c r="AI20" i="86"/>
  <c r="AH20" i="86"/>
  <c r="AG20" i="86"/>
  <c r="AF20" i="86"/>
  <c r="AD20" i="86"/>
  <c r="AN19" i="86"/>
  <c r="AM19" i="86"/>
  <c r="AL19" i="86"/>
  <c r="AK19" i="86"/>
  <c r="AJ19" i="86"/>
  <c r="AI19" i="86"/>
  <c r="AH19" i="86"/>
  <c r="AG19" i="86"/>
  <c r="AF19" i="86"/>
  <c r="AD19" i="86"/>
  <c r="AN18" i="86"/>
  <c r="AM18" i="86"/>
  <c r="AL18" i="86"/>
  <c r="AK18" i="86"/>
  <c r="AJ18" i="86"/>
  <c r="AI18" i="86"/>
  <c r="AH18" i="86"/>
  <c r="AG18" i="86"/>
  <c r="AF18" i="86"/>
  <c r="AD18" i="86"/>
  <c r="AN17" i="86"/>
  <c r="AM17" i="86"/>
  <c r="AL17" i="86"/>
  <c r="AK17" i="86"/>
  <c r="AJ17" i="86"/>
  <c r="AI17" i="86"/>
  <c r="AH17" i="86"/>
  <c r="AG17" i="86"/>
  <c r="AF17" i="86"/>
  <c r="AD17" i="86"/>
  <c r="AN16" i="86"/>
  <c r="AM16" i="86"/>
  <c r="AL16" i="86"/>
  <c r="AK16" i="86"/>
  <c r="AJ16" i="86"/>
  <c r="AA16" i="86" s="1"/>
  <c r="AI16" i="86"/>
  <c r="AH16" i="86"/>
  <c r="AG16" i="86"/>
  <c r="AF16" i="86"/>
  <c r="AD16" i="86"/>
  <c r="AN15" i="86"/>
  <c r="AM15" i="86"/>
  <c r="AL15" i="86"/>
  <c r="AK15" i="86"/>
  <c r="AJ15" i="86"/>
  <c r="AI15" i="86"/>
  <c r="AH15" i="86"/>
  <c r="AG15" i="86"/>
  <c r="AF15" i="86"/>
  <c r="AD15" i="86"/>
  <c r="AN14" i="86"/>
  <c r="AM14" i="86"/>
  <c r="AL14" i="86"/>
  <c r="AK14" i="86"/>
  <c r="AJ14" i="86"/>
  <c r="AI14" i="86"/>
  <c r="AH14" i="86"/>
  <c r="AG14" i="86"/>
  <c r="AF14" i="86"/>
  <c r="AD14" i="86"/>
  <c r="E4" i="86"/>
  <c r="R3" i="86"/>
  <c r="R7" i="85"/>
  <c r="Y45" i="85"/>
  <c r="S10" i="39" s="1"/>
  <c r="X45" i="85"/>
  <c r="R10" i="39" s="1"/>
  <c r="W45" i="85"/>
  <c r="Q10" i="39" s="1"/>
  <c r="V45" i="85"/>
  <c r="P10" i="39" s="1"/>
  <c r="U45" i="85"/>
  <c r="O10" i="39" s="1"/>
  <c r="T45" i="85"/>
  <c r="N10" i="39" s="1"/>
  <c r="S45" i="85"/>
  <c r="M10" i="39" s="1"/>
  <c r="R45" i="85"/>
  <c r="L10" i="39" s="1"/>
  <c r="Q45" i="85"/>
  <c r="K10" i="39" s="1"/>
  <c r="P45" i="85"/>
  <c r="J10" i="39" s="1"/>
  <c r="O45" i="85"/>
  <c r="I10" i="39" s="1"/>
  <c r="N45" i="85"/>
  <c r="H10" i="39" s="1"/>
  <c r="M45" i="85"/>
  <c r="L45" i="85"/>
  <c r="F10" i="39" s="1"/>
  <c r="K45" i="85"/>
  <c r="J45" i="85"/>
  <c r="D10" i="39" s="1"/>
  <c r="I45" i="85"/>
  <c r="D45" i="85"/>
  <c r="R3" i="85" s="1"/>
  <c r="AN44" i="85"/>
  <c r="AM44" i="85"/>
  <c r="AL44" i="85"/>
  <c r="AK44" i="85"/>
  <c r="AJ44" i="85"/>
  <c r="AI44" i="85"/>
  <c r="AH44" i="85"/>
  <c r="AG44" i="85"/>
  <c r="AF44" i="85"/>
  <c r="AD44" i="85"/>
  <c r="AN43" i="85"/>
  <c r="AM43" i="85"/>
  <c r="AL43" i="85"/>
  <c r="AK43" i="85"/>
  <c r="AJ43" i="85"/>
  <c r="AI43" i="85"/>
  <c r="AH43" i="85"/>
  <c r="AG43" i="85"/>
  <c r="AF43" i="85"/>
  <c r="AD43" i="85"/>
  <c r="AN42" i="85"/>
  <c r="AM42" i="85"/>
  <c r="AL42" i="85"/>
  <c r="AK42" i="85"/>
  <c r="AJ42" i="85"/>
  <c r="AI42" i="85"/>
  <c r="AH42" i="85"/>
  <c r="AG42" i="85"/>
  <c r="AF42" i="85"/>
  <c r="AD42" i="85"/>
  <c r="AN41" i="85"/>
  <c r="AM41" i="85"/>
  <c r="AL41" i="85"/>
  <c r="AK41" i="85"/>
  <c r="AJ41" i="85"/>
  <c r="AI41" i="85"/>
  <c r="AH41" i="85"/>
  <c r="AG41" i="85"/>
  <c r="AF41" i="85"/>
  <c r="AD41" i="85"/>
  <c r="AN40" i="85"/>
  <c r="AM40" i="85"/>
  <c r="AL40" i="85"/>
  <c r="AK40" i="85"/>
  <c r="AJ40" i="85"/>
  <c r="AA40" i="85" s="1"/>
  <c r="AI40" i="85"/>
  <c r="AH40" i="85"/>
  <c r="AG40" i="85"/>
  <c r="AF40" i="85"/>
  <c r="AD40" i="85"/>
  <c r="AN39" i="85"/>
  <c r="AM39" i="85"/>
  <c r="AL39" i="85"/>
  <c r="AK39" i="85"/>
  <c r="AJ39" i="85"/>
  <c r="AI39" i="85"/>
  <c r="AH39" i="85"/>
  <c r="AG39" i="85"/>
  <c r="AF39" i="85"/>
  <c r="AD39" i="85"/>
  <c r="AN38" i="85"/>
  <c r="AM38" i="85"/>
  <c r="AL38" i="85"/>
  <c r="AK38" i="85"/>
  <c r="AJ38" i="85"/>
  <c r="AI38" i="85"/>
  <c r="AH38" i="85"/>
  <c r="AG38" i="85"/>
  <c r="AF38" i="85"/>
  <c r="AD38" i="85"/>
  <c r="AN37" i="85"/>
  <c r="AM37" i="85"/>
  <c r="AL37" i="85"/>
  <c r="AK37" i="85"/>
  <c r="AJ37" i="85"/>
  <c r="AI37" i="85"/>
  <c r="AH37" i="85"/>
  <c r="AG37" i="85"/>
  <c r="AF37" i="85"/>
  <c r="AD37" i="85"/>
  <c r="AN36" i="85"/>
  <c r="AM36" i="85"/>
  <c r="AL36" i="85"/>
  <c r="AK36" i="85"/>
  <c r="AJ36" i="85"/>
  <c r="AI36" i="85"/>
  <c r="AH36" i="85"/>
  <c r="AG36" i="85"/>
  <c r="AF36" i="85"/>
  <c r="AD36" i="85"/>
  <c r="AN35" i="85"/>
  <c r="AM35" i="85"/>
  <c r="AL35" i="85"/>
  <c r="AK35" i="85"/>
  <c r="AJ35" i="85"/>
  <c r="AI35" i="85"/>
  <c r="AH35" i="85"/>
  <c r="AG35" i="85"/>
  <c r="AF35" i="85"/>
  <c r="AD35" i="85"/>
  <c r="AN34" i="85"/>
  <c r="AM34" i="85"/>
  <c r="AL34" i="85"/>
  <c r="AK34" i="85"/>
  <c r="AJ34" i="85"/>
  <c r="AA34" i="85" s="1"/>
  <c r="AI34" i="85"/>
  <c r="AH34" i="85"/>
  <c r="AG34" i="85"/>
  <c r="AF34" i="85"/>
  <c r="AD34" i="85"/>
  <c r="AN33" i="85"/>
  <c r="AM33" i="85"/>
  <c r="AL33" i="85"/>
  <c r="AK33" i="85"/>
  <c r="AJ33" i="85"/>
  <c r="AI33" i="85"/>
  <c r="AH33" i="85"/>
  <c r="AG33" i="85"/>
  <c r="AF33" i="85"/>
  <c r="AD33" i="85"/>
  <c r="AN32" i="85"/>
  <c r="AM32" i="85"/>
  <c r="AL32" i="85"/>
  <c r="AK32" i="85"/>
  <c r="AJ32" i="85"/>
  <c r="AI32" i="85"/>
  <c r="AH32" i="85"/>
  <c r="AG32" i="85"/>
  <c r="AF32" i="85"/>
  <c r="AD32" i="85"/>
  <c r="AN31" i="85"/>
  <c r="AM31" i="85"/>
  <c r="AL31" i="85"/>
  <c r="AK31" i="85"/>
  <c r="AJ31" i="85"/>
  <c r="AI31" i="85"/>
  <c r="AH31" i="85"/>
  <c r="AG31" i="85"/>
  <c r="AF31" i="85"/>
  <c r="AD31" i="85"/>
  <c r="AN30" i="85"/>
  <c r="AM30" i="85"/>
  <c r="AL30" i="85"/>
  <c r="AK30" i="85"/>
  <c r="AJ30" i="85"/>
  <c r="AI30" i="85"/>
  <c r="AH30" i="85"/>
  <c r="AG30" i="85"/>
  <c r="AF30" i="85"/>
  <c r="AD30" i="85"/>
  <c r="AN29" i="85"/>
  <c r="AM29" i="85"/>
  <c r="AL29" i="85"/>
  <c r="AK29" i="85"/>
  <c r="AJ29" i="85"/>
  <c r="AI29" i="85"/>
  <c r="AH29" i="85"/>
  <c r="AG29" i="85"/>
  <c r="AF29" i="85"/>
  <c r="AD29" i="85"/>
  <c r="AN28" i="85"/>
  <c r="AM28" i="85"/>
  <c r="AL28" i="85"/>
  <c r="AK28" i="85"/>
  <c r="AJ28" i="85"/>
  <c r="AA28" i="85" s="1"/>
  <c r="AI28" i="85"/>
  <c r="AH28" i="85"/>
  <c r="AG28" i="85"/>
  <c r="AF28" i="85"/>
  <c r="AD28" i="85"/>
  <c r="AN27" i="85"/>
  <c r="AM27" i="85"/>
  <c r="AL27" i="85"/>
  <c r="AK27" i="85"/>
  <c r="AJ27" i="85"/>
  <c r="AI27" i="85"/>
  <c r="AH27" i="85"/>
  <c r="AG27" i="85"/>
  <c r="AF27" i="85"/>
  <c r="AD27" i="85"/>
  <c r="AN26" i="85"/>
  <c r="AM26" i="85"/>
  <c r="AL26" i="85"/>
  <c r="AK26" i="85"/>
  <c r="AJ26" i="85"/>
  <c r="AI26" i="85"/>
  <c r="AH26" i="85"/>
  <c r="AG26" i="85"/>
  <c r="AF26" i="85"/>
  <c r="AD26" i="85"/>
  <c r="AN25" i="85"/>
  <c r="AM25" i="85"/>
  <c r="AL25" i="85"/>
  <c r="AK25" i="85"/>
  <c r="AJ25" i="85"/>
  <c r="AI25" i="85"/>
  <c r="AH25" i="85"/>
  <c r="AG25" i="85"/>
  <c r="AF25" i="85"/>
  <c r="AD25" i="85"/>
  <c r="AN24" i="85"/>
  <c r="AM24" i="85"/>
  <c r="AL24" i="85"/>
  <c r="AK24" i="85"/>
  <c r="AJ24" i="85"/>
  <c r="AI24" i="85"/>
  <c r="AH24" i="85"/>
  <c r="AG24" i="85"/>
  <c r="AF24" i="85"/>
  <c r="AD24" i="85"/>
  <c r="AN23" i="85"/>
  <c r="AM23" i="85"/>
  <c r="AL23" i="85"/>
  <c r="AK23" i="85"/>
  <c r="AJ23" i="85"/>
  <c r="AI23" i="85"/>
  <c r="AH23" i="85"/>
  <c r="AG23" i="85"/>
  <c r="AF23" i="85"/>
  <c r="AD23" i="85"/>
  <c r="AN22" i="85"/>
  <c r="AM22" i="85"/>
  <c r="AL22" i="85"/>
  <c r="AK22" i="85"/>
  <c r="AJ22" i="85"/>
  <c r="AA22" i="85" s="1"/>
  <c r="AI22" i="85"/>
  <c r="AH22" i="85"/>
  <c r="AG22" i="85"/>
  <c r="AF22" i="85"/>
  <c r="AD22" i="85"/>
  <c r="AN21" i="85"/>
  <c r="AM21" i="85"/>
  <c r="AL21" i="85"/>
  <c r="AK21" i="85"/>
  <c r="AJ21" i="85"/>
  <c r="AI21" i="85"/>
  <c r="AH21" i="85"/>
  <c r="AG21" i="85"/>
  <c r="AF21" i="85"/>
  <c r="AD21" i="85"/>
  <c r="AN20" i="85"/>
  <c r="AM20" i="85"/>
  <c r="AL20" i="85"/>
  <c r="AK20" i="85"/>
  <c r="AJ20" i="85"/>
  <c r="AI20" i="85"/>
  <c r="AH20" i="85"/>
  <c r="AG20" i="85"/>
  <c r="AF20" i="85"/>
  <c r="AD20" i="85"/>
  <c r="AN19" i="85"/>
  <c r="AM19" i="85"/>
  <c r="AL19" i="85"/>
  <c r="AK19" i="85"/>
  <c r="AJ19" i="85"/>
  <c r="AI19" i="85"/>
  <c r="AH19" i="85"/>
  <c r="AG19" i="85"/>
  <c r="AF19" i="85"/>
  <c r="AD19" i="85"/>
  <c r="AN18" i="85"/>
  <c r="AM18" i="85"/>
  <c r="AL18" i="85"/>
  <c r="AK18" i="85"/>
  <c r="AJ18" i="85"/>
  <c r="AI18" i="85"/>
  <c r="AH18" i="85"/>
  <c r="AG18" i="85"/>
  <c r="AF18" i="85"/>
  <c r="AD18" i="85"/>
  <c r="AN17" i="85"/>
  <c r="AM17" i="85"/>
  <c r="AL17" i="85"/>
  <c r="AK17" i="85"/>
  <c r="AJ17" i="85"/>
  <c r="AI17" i="85"/>
  <c r="AH17" i="85"/>
  <c r="AG17" i="85"/>
  <c r="AF17" i="85"/>
  <c r="AD17" i="85"/>
  <c r="AN16" i="85"/>
  <c r="AM16" i="85"/>
  <c r="AL16" i="85"/>
  <c r="AK16" i="85"/>
  <c r="AJ16" i="85"/>
  <c r="AA16" i="85" s="1"/>
  <c r="AI16" i="85"/>
  <c r="AH16" i="85"/>
  <c r="AG16" i="85"/>
  <c r="AF16" i="85"/>
  <c r="AD16" i="85"/>
  <c r="AN15" i="85"/>
  <c r="AM15" i="85"/>
  <c r="AL15" i="85"/>
  <c r="AK15" i="85"/>
  <c r="AJ15" i="85"/>
  <c r="AI15" i="85"/>
  <c r="AH15" i="85"/>
  <c r="AG15" i="85"/>
  <c r="AF15" i="85"/>
  <c r="AD15" i="85"/>
  <c r="AN14" i="85"/>
  <c r="AM14" i="85"/>
  <c r="AL14" i="85"/>
  <c r="AK14" i="85"/>
  <c r="AJ14" i="85"/>
  <c r="AI14" i="85"/>
  <c r="AH14" i="85"/>
  <c r="AG14" i="85"/>
  <c r="AF14" i="85"/>
  <c r="AD14" i="85"/>
  <c r="E4" i="85"/>
  <c r="R7" i="84"/>
  <c r="Y45" i="84"/>
  <c r="S9" i="39" s="1"/>
  <c r="X45" i="84"/>
  <c r="R9" i="39" s="1"/>
  <c r="W45" i="84"/>
  <c r="Q9" i="39" s="1"/>
  <c r="V45" i="84"/>
  <c r="P9" i="39" s="1"/>
  <c r="U45" i="84"/>
  <c r="O9" i="39" s="1"/>
  <c r="T45" i="84"/>
  <c r="N9" i="39" s="1"/>
  <c r="S45" i="84"/>
  <c r="M9" i="39" s="1"/>
  <c r="R45" i="84"/>
  <c r="L9" i="39" s="1"/>
  <c r="Q45" i="84"/>
  <c r="K9" i="39" s="1"/>
  <c r="P45" i="84"/>
  <c r="J9" i="39" s="1"/>
  <c r="O45" i="84"/>
  <c r="I9" i="39" s="1"/>
  <c r="N45" i="84"/>
  <c r="H9" i="39" s="1"/>
  <c r="M45" i="84"/>
  <c r="L45" i="84"/>
  <c r="F9" i="39" s="1"/>
  <c r="K45" i="84"/>
  <c r="J45" i="84"/>
  <c r="D9" i="39" s="1"/>
  <c r="I45" i="84"/>
  <c r="D45" i="84"/>
  <c r="R3" i="84" s="1"/>
  <c r="AN44" i="84"/>
  <c r="AM44" i="84"/>
  <c r="AL44" i="84"/>
  <c r="AK44" i="84"/>
  <c r="AJ44" i="84"/>
  <c r="AI44" i="84"/>
  <c r="AH44" i="84"/>
  <c r="AG44" i="84"/>
  <c r="AF44" i="84"/>
  <c r="AD44" i="84"/>
  <c r="AN43" i="84"/>
  <c r="AM43" i="84"/>
  <c r="AL43" i="84"/>
  <c r="AK43" i="84"/>
  <c r="AJ43" i="84"/>
  <c r="AA43" i="84" s="1"/>
  <c r="AI43" i="84"/>
  <c r="AH43" i="84"/>
  <c r="AG43" i="84"/>
  <c r="AF43" i="84"/>
  <c r="AD43" i="84"/>
  <c r="AN42" i="84"/>
  <c r="AM42" i="84"/>
  <c r="AL42" i="84"/>
  <c r="AK42" i="84"/>
  <c r="AJ42" i="84"/>
  <c r="AI42" i="84"/>
  <c r="AH42" i="84"/>
  <c r="AG42" i="84"/>
  <c r="AF42" i="84"/>
  <c r="AD42" i="84"/>
  <c r="AN41" i="84"/>
  <c r="AM41" i="84"/>
  <c r="AL41" i="84"/>
  <c r="AK41" i="84"/>
  <c r="AJ41" i="84"/>
  <c r="AI41" i="84"/>
  <c r="AH41" i="84"/>
  <c r="AG41" i="84"/>
  <c r="AF41" i="84"/>
  <c r="AD41" i="84"/>
  <c r="AN40" i="84"/>
  <c r="AM40" i="84"/>
  <c r="AL40" i="84"/>
  <c r="AK40" i="84"/>
  <c r="AJ40" i="84"/>
  <c r="AI40" i="84"/>
  <c r="AH40" i="84"/>
  <c r="AG40" i="84"/>
  <c r="AF40" i="84"/>
  <c r="AD40" i="84"/>
  <c r="AN39" i="84"/>
  <c r="AM39" i="84"/>
  <c r="AL39" i="84"/>
  <c r="AK39" i="84"/>
  <c r="AJ39" i="84"/>
  <c r="AI39" i="84"/>
  <c r="AH39" i="84"/>
  <c r="AG39" i="84"/>
  <c r="AF39" i="84"/>
  <c r="AD39" i="84"/>
  <c r="AN38" i="84"/>
  <c r="AM38" i="84"/>
  <c r="AL38" i="84"/>
  <c r="AK38" i="84"/>
  <c r="AJ38" i="84"/>
  <c r="AI38" i="84"/>
  <c r="AH38" i="84"/>
  <c r="AG38" i="84"/>
  <c r="AF38" i="84"/>
  <c r="AD38" i="84"/>
  <c r="AN37" i="84"/>
  <c r="AM37" i="84"/>
  <c r="AL37" i="84"/>
  <c r="AK37" i="84"/>
  <c r="AJ37" i="84"/>
  <c r="AA37" i="84" s="1"/>
  <c r="AI37" i="84"/>
  <c r="AH37" i="84"/>
  <c r="AG37" i="84"/>
  <c r="AF37" i="84"/>
  <c r="AD37" i="84"/>
  <c r="AN36" i="84"/>
  <c r="AM36" i="84"/>
  <c r="AL36" i="84"/>
  <c r="AK36" i="84"/>
  <c r="AJ36" i="84"/>
  <c r="AI36" i="84"/>
  <c r="AH36" i="84"/>
  <c r="AG36" i="84"/>
  <c r="AF36" i="84"/>
  <c r="AD36" i="84"/>
  <c r="AN35" i="84"/>
  <c r="AM35" i="84"/>
  <c r="AL35" i="84"/>
  <c r="AK35" i="84"/>
  <c r="AJ35" i="84"/>
  <c r="AI35" i="84"/>
  <c r="AH35" i="84"/>
  <c r="AG35" i="84"/>
  <c r="AF35" i="84"/>
  <c r="AD35" i="84"/>
  <c r="AN34" i="84"/>
  <c r="AM34" i="84"/>
  <c r="AL34" i="84"/>
  <c r="AK34" i="84"/>
  <c r="AJ34" i="84"/>
  <c r="AI34" i="84"/>
  <c r="AH34" i="84"/>
  <c r="AG34" i="84"/>
  <c r="AF34" i="84"/>
  <c r="AD34" i="84"/>
  <c r="AN33" i="84"/>
  <c r="AM33" i="84"/>
  <c r="AL33" i="84"/>
  <c r="AK33" i="84"/>
  <c r="AJ33" i="84"/>
  <c r="AI33" i="84"/>
  <c r="AH33" i="84"/>
  <c r="AG33" i="84"/>
  <c r="AF33" i="84"/>
  <c r="AD33" i="84"/>
  <c r="AN32" i="84"/>
  <c r="AM32" i="84"/>
  <c r="AL32" i="84"/>
  <c r="AK32" i="84"/>
  <c r="AJ32" i="84"/>
  <c r="AI32" i="84"/>
  <c r="AH32" i="84"/>
  <c r="AG32" i="84"/>
  <c r="AF32" i="84"/>
  <c r="AD32" i="84"/>
  <c r="AN31" i="84"/>
  <c r="AM31" i="84"/>
  <c r="AL31" i="84"/>
  <c r="AK31" i="84"/>
  <c r="AJ31" i="84"/>
  <c r="AI31" i="84"/>
  <c r="AH31" i="84"/>
  <c r="AG31" i="84"/>
  <c r="AF31" i="84"/>
  <c r="AD31" i="84"/>
  <c r="AN30" i="84"/>
  <c r="AM30" i="84"/>
  <c r="AL30" i="84"/>
  <c r="AK30" i="84"/>
  <c r="AJ30" i="84"/>
  <c r="AI30" i="84"/>
  <c r="AH30" i="84"/>
  <c r="AG30" i="84"/>
  <c r="AF30" i="84"/>
  <c r="AD30" i="84"/>
  <c r="AN29" i="84"/>
  <c r="AM29" i="84"/>
  <c r="AL29" i="84"/>
  <c r="AK29" i="84"/>
  <c r="AJ29" i="84"/>
  <c r="AI29" i="84"/>
  <c r="AH29" i="84"/>
  <c r="AG29" i="84"/>
  <c r="AF29" i="84"/>
  <c r="AD29" i="84"/>
  <c r="AN28" i="84"/>
  <c r="AM28" i="84"/>
  <c r="AL28" i="84"/>
  <c r="AK28" i="84"/>
  <c r="AJ28" i="84"/>
  <c r="AI28" i="84"/>
  <c r="AH28" i="84"/>
  <c r="AG28" i="84"/>
  <c r="AF28" i="84"/>
  <c r="AD28" i="84"/>
  <c r="AN27" i="84"/>
  <c r="AM27" i="84"/>
  <c r="AL27" i="84"/>
  <c r="AK27" i="84"/>
  <c r="AJ27" i="84"/>
  <c r="AI27" i="84"/>
  <c r="AH27" i="84"/>
  <c r="AG27" i="84"/>
  <c r="AF27" i="84"/>
  <c r="AD27" i="84"/>
  <c r="AN26" i="84"/>
  <c r="AM26" i="84"/>
  <c r="AL26" i="84"/>
  <c r="AK26" i="84"/>
  <c r="AJ26" i="84"/>
  <c r="AI26" i="84"/>
  <c r="AH26" i="84"/>
  <c r="AG26" i="84"/>
  <c r="AF26" i="84"/>
  <c r="AD26" i="84"/>
  <c r="AN25" i="84"/>
  <c r="AM25" i="84"/>
  <c r="AL25" i="84"/>
  <c r="AK25" i="84"/>
  <c r="AJ25" i="84"/>
  <c r="AI25" i="84"/>
  <c r="AH25" i="84"/>
  <c r="AG25" i="84"/>
  <c r="AF25" i="84"/>
  <c r="AD25" i="84"/>
  <c r="AN24" i="84"/>
  <c r="AM24" i="84"/>
  <c r="AL24" i="84"/>
  <c r="AK24" i="84"/>
  <c r="AJ24" i="84"/>
  <c r="AI24" i="84"/>
  <c r="AH24" i="84"/>
  <c r="AG24" i="84"/>
  <c r="AF24" i="84"/>
  <c r="AD24" i="84"/>
  <c r="AN23" i="84"/>
  <c r="AM23" i="84"/>
  <c r="AL23" i="84"/>
  <c r="AK23" i="84"/>
  <c r="AJ23" i="84"/>
  <c r="AI23" i="84"/>
  <c r="AH23" i="84"/>
  <c r="AG23" i="84"/>
  <c r="AF23" i="84"/>
  <c r="AD23" i="84"/>
  <c r="AN22" i="84"/>
  <c r="AM22" i="84"/>
  <c r="AL22" i="84"/>
  <c r="AK22" i="84"/>
  <c r="AJ22" i="84"/>
  <c r="AI22" i="84"/>
  <c r="AH22" i="84"/>
  <c r="AG22" i="84"/>
  <c r="AF22" i="84"/>
  <c r="AD22" i="84"/>
  <c r="AN21" i="84"/>
  <c r="AM21" i="84"/>
  <c r="AL21" i="84"/>
  <c r="AK21" i="84"/>
  <c r="AJ21" i="84"/>
  <c r="AI21" i="84"/>
  <c r="AH21" i="84"/>
  <c r="AG21" i="84"/>
  <c r="AF21" i="84"/>
  <c r="AD21" i="84"/>
  <c r="AN20" i="84"/>
  <c r="AM20" i="84"/>
  <c r="AL20" i="84"/>
  <c r="AK20" i="84"/>
  <c r="AJ20" i="84"/>
  <c r="AI20" i="84"/>
  <c r="AH20" i="84"/>
  <c r="AG20" i="84"/>
  <c r="AF20" i="84"/>
  <c r="AD20" i="84"/>
  <c r="AN19" i="84"/>
  <c r="AM19" i="84"/>
  <c r="AL19" i="84"/>
  <c r="AK19" i="84"/>
  <c r="AJ19" i="84"/>
  <c r="AI19" i="84"/>
  <c r="AH19" i="84"/>
  <c r="AG19" i="84"/>
  <c r="AF19" i="84"/>
  <c r="AD19" i="84"/>
  <c r="AN18" i="84"/>
  <c r="AM18" i="84"/>
  <c r="AL18" i="84"/>
  <c r="AK18" i="84"/>
  <c r="AJ18" i="84"/>
  <c r="AI18" i="84"/>
  <c r="AH18" i="84"/>
  <c r="AG18" i="84"/>
  <c r="AF18" i="84"/>
  <c r="AD18" i="84"/>
  <c r="AN17" i="84"/>
  <c r="AM17" i="84"/>
  <c r="AL17" i="84"/>
  <c r="AK17" i="84"/>
  <c r="AJ17" i="84"/>
  <c r="AI17" i="84"/>
  <c r="AH17" i="84"/>
  <c r="AG17" i="84"/>
  <c r="AF17" i="84"/>
  <c r="AD17" i="84"/>
  <c r="AN16" i="84"/>
  <c r="AM16" i="84"/>
  <c r="AL16" i="84"/>
  <c r="AK16" i="84"/>
  <c r="AJ16" i="84"/>
  <c r="AI16" i="84"/>
  <c r="AH16" i="84"/>
  <c r="AG16" i="84"/>
  <c r="AF16" i="84"/>
  <c r="AD16" i="84"/>
  <c r="AN15" i="84"/>
  <c r="AM15" i="84"/>
  <c r="AL15" i="84"/>
  <c r="AK15" i="84"/>
  <c r="AJ15" i="84"/>
  <c r="AI15" i="84"/>
  <c r="AH15" i="84"/>
  <c r="AG15" i="84"/>
  <c r="AF15" i="84"/>
  <c r="AD15" i="84"/>
  <c r="AN14" i="84"/>
  <c r="AM14" i="84"/>
  <c r="AL14" i="84"/>
  <c r="AK14" i="84"/>
  <c r="AJ14" i="84"/>
  <c r="AI14" i="84"/>
  <c r="AH14" i="84"/>
  <c r="AG14" i="84"/>
  <c r="AF14" i="84"/>
  <c r="AD14" i="84"/>
  <c r="E4" i="84"/>
  <c r="R7" i="83"/>
  <c r="Y45" i="83"/>
  <c r="S8" i="39" s="1"/>
  <c r="X45" i="83"/>
  <c r="R8" i="39" s="1"/>
  <c r="W45" i="83"/>
  <c r="Q8" i="39" s="1"/>
  <c r="V45" i="83"/>
  <c r="P8" i="39" s="1"/>
  <c r="U45" i="83"/>
  <c r="O8" i="39" s="1"/>
  <c r="T45" i="83"/>
  <c r="N8" i="39" s="1"/>
  <c r="S45" i="83"/>
  <c r="M8" i="39" s="1"/>
  <c r="R45" i="83"/>
  <c r="L8" i="39" s="1"/>
  <c r="Q45" i="83"/>
  <c r="K8" i="39" s="1"/>
  <c r="P45" i="83"/>
  <c r="J8" i="39" s="1"/>
  <c r="O45" i="83"/>
  <c r="I8" i="39" s="1"/>
  <c r="N45" i="83"/>
  <c r="H8" i="39" s="1"/>
  <c r="M45" i="83"/>
  <c r="L45" i="83"/>
  <c r="F8" i="39" s="1"/>
  <c r="K45" i="83"/>
  <c r="J45" i="83"/>
  <c r="D8" i="39" s="1"/>
  <c r="I45" i="83"/>
  <c r="D45" i="83"/>
  <c r="AN44" i="83"/>
  <c r="AM44" i="83"/>
  <c r="AL44" i="83"/>
  <c r="AK44" i="83"/>
  <c r="AJ44" i="83"/>
  <c r="AI44" i="83"/>
  <c r="AH44" i="83"/>
  <c r="AG44" i="83"/>
  <c r="AF44" i="83"/>
  <c r="AD44" i="83"/>
  <c r="AN43" i="83"/>
  <c r="AM43" i="83"/>
  <c r="AL43" i="83"/>
  <c r="AK43" i="83"/>
  <c r="AJ43" i="83"/>
  <c r="AI43" i="83"/>
  <c r="AH43" i="83"/>
  <c r="AG43" i="83"/>
  <c r="AF43" i="83"/>
  <c r="AD43" i="83"/>
  <c r="AN42" i="83"/>
  <c r="AM42" i="83"/>
  <c r="AL42" i="83"/>
  <c r="AK42" i="83"/>
  <c r="AJ42" i="83"/>
  <c r="AI42" i="83"/>
  <c r="AH42" i="83"/>
  <c r="AG42" i="83"/>
  <c r="AF42" i="83"/>
  <c r="AD42" i="83"/>
  <c r="AN41" i="83"/>
  <c r="AM41" i="83"/>
  <c r="AL41" i="83"/>
  <c r="AK41" i="83"/>
  <c r="AJ41" i="83"/>
  <c r="AI41" i="83"/>
  <c r="AH41" i="83"/>
  <c r="AG41" i="83"/>
  <c r="AF41" i="83"/>
  <c r="AD41" i="83"/>
  <c r="AN40" i="83"/>
  <c r="AM40" i="83"/>
  <c r="AL40" i="83"/>
  <c r="AK40" i="83"/>
  <c r="AJ40" i="83"/>
  <c r="AI40" i="83"/>
  <c r="AH40" i="83"/>
  <c r="AG40" i="83"/>
  <c r="AF40" i="83"/>
  <c r="AD40" i="83"/>
  <c r="AN39" i="83"/>
  <c r="AM39" i="83"/>
  <c r="AL39" i="83"/>
  <c r="AK39" i="83"/>
  <c r="AJ39" i="83"/>
  <c r="AI39" i="83"/>
  <c r="AH39" i="83"/>
  <c r="AG39" i="83"/>
  <c r="AF39" i="83"/>
  <c r="AD39" i="83"/>
  <c r="AN38" i="83"/>
  <c r="AM38" i="83"/>
  <c r="AL38" i="83"/>
  <c r="AK38" i="83"/>
  <c r="AJ38" i="83"/>
  <c r="AI38" i="83"/>
  <c r="AH38" i="83"/>
  <c r="AG38" i="83"/>
  <c r="AF38" i="83"/>
  <c r="AD38" i="83"/>
  <c r="AN37" i="83"/>
  <c r="AM37" i="83"/>
  <c r="AL37" i="83"/>
  <c r="AK37" i="83"/>
  <c r="AJ37" i="83"/>
  <c r="AI37" i="83"/>
  <c r="AH37" i="83"/>
  <c r="AG37" i="83"/>
  <c r="AF37" i="83"/>
  <c r="AD37" i="83"/>
  <c r="AN36" i="83"/>
  <c r="AM36" i="83"/>
  <c r="AL36" i="83"/>
  <c r="AK36" i="83"/>
  <c r="AJ36" i="83"/>
  <c r="AI36" i="83"/>
  <c r="AH36" i="83"/>
  <c r="AG36" i="83"/>
  <c r="AF36" i="83"/>
  <c r="AD36" i="83"/>
  <c r="AN35" i="83"/>
  <c r="AM35" i="83"/>
  <c r="AL35" i="83"/>
  <c r="AK35" i="83"/>
  <c r="AJ35" i="83"/>
  <c r="AI35" i="83"/>
  <c r="AH35" i="83"/>
  <c r="AG35" i="83"/>
  <c r="AF35" i="83"/>
  <c r="AD35" i="83"/>
  <c r="AN34" i="83"/>
  <c r="AM34" i="83"/>
  <c r="AL34" i="83"/>
  <c r="AK34" i="83"/>
  <c r="AJ34" i="83"/>
  <c r="AI34" i="83"/>
  <c r="AH34" i="83"/>
  <c r="AG34" i="83"/>
  <c r="AF34" i="83"/>
  <c r="AD34" i="83"/>
  <c r="AN33" i="83"/>
  <c r="AM33" i="83"/>
  <c r="AL33" i="83"/>
  <c r="AK33" i="83"/>
  <c r="AJ33" i="83"/>
  <c r="AI33" i="83"/>
  <c r="AH33" i="83"/>
  <c r="AG33" i="83"/>
  <c r="AF33" i="83"/>
  <c r="AD33" i="83"/>
  <c r="AN32" i="83"/>
  <c r="AM32" i="83"/>
  <c r="AL32" i="83"/>
  <c r="AK32" i="83"/>
  <c r="AJ32" i="83"/>
  <c r="AI32" i="83"/>
  <c r="AH32" i="83"/>
  <c r="AG32" i="83"/>
  <c r="AF32" i="83"/>
  <c r="AD32" i="83"/>
  <c r="AN31" i="83"/>
  <c r="AM31" i="83"/>
  <c r="AL31" i="83"/>
  <c r="AK31" i="83"/>
  <c r="AJ31" i="83"/>
  <c r="AI31" i="83"/>
  <c r="AH31" i="83"/>
  <c r="AG31" i="83"/>
  <c r="AF31" i="83"/>
  <c r="AD31" i="83"/>
  <c r="AN30" i="83"/>
  <c r="AM30" i="83"/>
  <c r="AL30" i="83"/>
  <c r="AK30" i="83"/>
  <c r="AJ30" i="83"/>
  <c r="AI30" i="83"/>
  <c r="AH30" i="83"/>
  <c r="AG30" i="83"/>
  <c r="AF30" i="83"/>
  <c r="AD30" i="83"/>
  <c r="AN29" i="83"/>
  <c r="AM29" i="83"/>
  <c r="AL29" i="83"/>
  <c r="AK29" i="83"/>
  <c r="AJ29" i="83"/>
  <c r="AI29" i="83"/>
  <c r="AH29" i="83"/>
  <c r="AG29" i="83"/>
  <c r="AF29" i="83"/>
  <c r="AD29" i="83"/>
  <c r="AN28" i="83"/>
  <c r="AM28" i="83"/>
  <c r="AL28" i="83"/>
  <c r="AK28" i="83"/>
  <c r="AJ28" i="83"/>
  <c r="AI28" i="83"/>
  <c r="AH28" i="83"/>
  <c r="AG28" i="83"/>
  <c r="AF28" i="83"/>
  <c r="AD28" i="83"/>
  <c r="AN27" i="83"/>
  <c r="AM27" i="83"/>
  <c r="AL27" i="83"/>
  <c r="AK27" i="83"/>
  <c r="AJ27" i="83"/>
  <c r="AI27" i="83"/>
  <c r="AH27" i="83"/>
  <c r="AG27" i="83"/>
  <c r="AF27" i="83"/>
  <c r="AD27" i="83"/>
  <c r="AN26" i="83"/>
  <c r="AM26" i="83"/>
  <c r="AL26" i="83"/>
  <c r="AK26" i="83"/>
  <c r="AJ26" i="83"/>
  <c r="AI26" i="83"/>
  <c r="AH26" i="83"/>
  <c r="AG26" i="83"/>
  <c r="AF26" i="83"/>
  <c r="AD26" i="83"/>
  <c r="AN25" i="83"/>
  <c r="AM25" i="83"/>
  <c r="AL25" i="83"/>
  <c r="AK25" i="83"/>
  <c r="AJ25" i="83"/>
  <c r="AI25" i="83"/>
  <c r="AH25" i="83"/>
  <c r="AG25" i="83"/>
  <c r="AF25" i="83"/>
  <c r="AD25" i="83"/>
  <c r="AN24" i="83"/>
  <c r="AM24" i="83"/>
  <c r="AL24" i="83"/>
  <c r="AK24" i="83"/>
  <c r="AJ24" i="83"/>
  <c r="AI24" i="83"/>
  <c r="AH24" i="83"/>
  <c r="AG24" i="83"/>
  <c r="AF24" i="83"/>
  <c r="AD24" i="83"/>
  <c r="AN23" i="83"/>
  <c r="AM23" i="83"/>
  <c r="AL23" i="83"/>
  <c r="AK23" i="83"/>
  <c r="AJ23" i="83"/>
  <c r="AI23" i="83"/>
  <c r="AH23" i="83"/>
  <c r="AG23" i="83"/>
  <c r="AF23" i="83"/>
  <c r="AD23" i="83"/>
  <c r="AN22" i="83"/>
  <c r="AM22" i="83"/>
  <c r="AL22" i="83"/>
  <c r="AK22" i="83"/>
  <c r="AJ22" i="83"/>
  <c r="AI22" i="83"/>
  <c r="AH22" i="83"/>
  <c r="AG22" i="83"/>
  <c r="AF22" i="83"/>
  <c r="AD22" i="83"/>
  <c r="AN21" i="83"/>
  <c r="AM21" i="83"/>
  <c r="AL21" i="83"/>
  <c r="AK21" i="83"/>
  <c r="AJ21" i="83"/>
  <c r="AI21" i="83"/>
  <c r="AH21" i="83"/>
  <c r="AG21" i="83"/>
  <c r="AF21" i="83"/>
  <c r="AD21" i="83"/>
  <c r="AN20" i="83"/>
  <c r="AM20" i="83"/>
  <c r="AL20" i="83"/>
  <c r="AK20" i="83"/>
  <c r="AJ20" i="83"/>
  <c r="AI20" i="83"/>
  <c r="AH20" i="83"/>
  <c r="AG20" i="83"/>
  <c r="AF20" i="83"/>
  <c r="AD20" i="83"/>
  <c r="AN19" i="83"/>
  <c r="AM19" i="83"/>
  <c r="AL19" i="83"/>
  <c r="AK19" i="83"/>
  <c r="AJ19" i="83"/>
  <c r="AI19" i="83"/>
  <c r="AH19" i="83"/>
  <c r="AG19" i="83"/>
  <c r="AF19" i="83"/>
  <c r="AD19" i="83"/>
  <c r="AN18" i="83"/>
  <c r="AM18" i="83"/>
  <c r="AL18" i="83"/>
  <c r="AK18" i="83"/>
  <c r="AJ18" i="83"/>
  <c r="AI18" i="83"/>
  <c r="AH18" i="83"/>
  <c r="AG18" i="83"/>
  <c r="AF18" i="83"/>
  <c r="AD18" i="83"/>
  <c r="AN17" i="83"/>
  <c r="AM17" i="83"/>
  <c r="AL17" i="83"/>
  <c r="AK17" i="83"/>
  <c r="AJ17" i="83"/>
  <c r="AI17" i="83"/>
  <c r="AH17" i="83"/>
  <c r="AG17" i="83"/>
  <c r="AF17" i="83"/>
  <c r="AD17" i="83"/>
  <c r="AN16" i="83"/>
  <c r="AM16" i="83"/>
  <c r="AL16" i="83"/>
  <c r="AK16" i="83"/>
  <c r="AJ16" i="83"/>
  <c r="AI16" i="83"/>
  <c r="AH16" i="83"/>
  <c r="AG16" i="83"/>
  <c r="AF16" i="83"/>
  <c r="AD16" i="83"/>
  <c r="AN15" i="83"/>
  <c r="AM15" i="83"/>
  <c r="AL15" i="83"/>
  <c r="AK15" i="83"/>
  <c r="AJ15" i="83"/>
  <c r="AI15" i="83"/>
  <c r="AH15" i="83"/>
  <c r="AG15" i="83"/>
  <c r="AF15" i="83"/>
  <c r="AD15" i="83"/>
  <c r="AN14" i="83"/>
  <c r="AM14" i="83"/>
  <c r="AL14" i="83"/>
  <c r="AK14" i="83"/>
  <c r="AJ14" i="83"/>
  <c r="AI14" i="83"/>
  <c r="AH14" i="83"/>
  <c r="AG14" i="83"/>
  <c r="AF14" i="83"/>
  <c r="AD14" i="83"/>
  <c r="E4" i="83"/>
  <c r="R3" i="83"/>
  <c r="Y45" i="82"/>
  <c r="S7" i="39" s="1"/>
  <c r="X45" i="82"/>
  <c r="R7" i="39" s="1"/>
  <c r="W45" i="82"/>
  <c r="Q7" i="39" s="1"/>
  <c r="V45" i="82"/>
  <c r="P7" i="39" s="1"/>
  <c r="U45" i="82"/>
  <c r="O7" i="39" s="1"/>
  <c r="T45" i="82"/>
  <c r="N7" i="39" s="1"/>
  <c r="S45" i="82"/>
  <c r="M7" i="39" s="1"/>
  <c r="R45" i="82"/>
  <c r="L7" i="39" s="1"/>
  <c r="Q45" i="82"/>
  <c r="K7" i="39" s="1"/>
  <c r="P45" i="82"/>
  <c r="J7" i="39" s="1"/>
  <c r="O45" i="82"/>
  <c r="I7" i="39" s="1"/>
  <c r="N45" i="82"/>
  <c r="H7" i="39" s="1"/>
  <c r="M45" i="82"/>
  <c r="L45" i="82"/>
  <c r="F7" i="39" s="1"/>
  <c r="K45" i="82"/>
  <c r="J45" i="82"/>
  <c r="D7" i="39" s="1"/>
  <c r="I45" i="82"/>
  <c r="D45" i="82"/>
  <c r="R3" i="82" s="1"/>
  <c r="AN44" i="82"/>
  <c r="AM44" i="82"/>
  <c r="AL44" i="82"/>
  <c r="AK44" i="82"/>
  <c r="AJ44" i="82"/>
  <c r="AI44" i="82"/>
  <c r="AH44" i="82"/>
  <c r="AG44" i="82"/>
  <c r="AF44" i="82"/>
  <c r="AD44" i="82"/>
  <c r="AN43" i="82"/>
  <c r="AM43" i="82"/>
  <c r="AL43" i="82"/>
  <c r="AK43" i="82"/>
  <c r="AJ43" i="82"/>
  <c r="AI43" i="82"/>
  <c r="AH43" i="82"/>
  <c r="AG43" i="82"/>
  <c r="AF43" i="82"/>
  <c r="AD43" i="82"/>
  <c r="AN42" i="82"/>
  <c r="AM42" i="82"/>
  <c r="AL42" i="82"/>
  <c r="AK42" i="82"/>
  <c r="AJ42" i="82"/>
  <c r="AI42" i="82"/>
  <c r="AH42" i="82"/>
  <c r="AG42" i="82"/>
  <c r="AF42" i="82"/>
  <c r="AD42" i="82"/>
  <c r="AN41" i="82"/>
  <c r="AM41" i="82"/>
  <c r="AL41" i="82"/>
  <c r="AK41" i="82"/>
  <c r="AJ41" i="82"/>
  <c r="AI41" i="82"/>
  <c r="AH41" i="82"/>
  <c r="AG41" i="82"/>
  <c r="AF41" i="82"/>
  <c r="AD41" i="82"/>
  <c r="AN40" i="82"/>
  <c r="AM40" i="82"/>
  <c r="AL40" i="82"/>
  <c r="AK40" i="82"/>
  <c r="AJ40" i="82"/>
  <c r="AI40" i="82"/>
  <c r="AH40" i="82"/>
  <c r="AG40" i="82"/>
  <c r="AF40" i="82"/>
  <c r="AD40" i="82"/>
  <c r="AN39" i="82"/>
  <c r="AM39" i="82"/>
  <c r="AL39" i="82"/>
  <c r="AK39" i="82"/>
  <c r="AJ39" i="82"/>
  <c r="AI39" i="82"/>
  <c r="AH39" i="82"/>
  <c r="AG39" i="82"/>
  <c r="AF39" i="82"/>
  <c r="AD39" i="82"/>
  <c r="AN38" i="82"/>
  <c r="AM38" i="82"/>
  <c r="AL38" i="82"/>
  <c r="AK38" i="82"/>
  <c r="AJ38" i="82"/>
  <c r="AI38" i="82"/>
  <c r="AH38" i="82"/>
  <c r="AG38" i="82"/>
  <c r="AF38" i="82"/>
  <c r="AD38" i="82"/>
  <c r="AN37" i="82"/>
  <c r="AM37" i="82"/>
  <c r="AL37" i="82"/>
  <c r="AK37" i="82"/>
  <c r="AJ37" i="82"/>
  <c r="AI37" i="82"/>
  <c r="AH37" i="82"/>
  <c r="AG37" i="82"/>
  <c r="AF37" i="82"/>
  <c r="AD37" i="82"/>
  <c r="AN36" i="82"/>
  <c r="AM36" i="82"/>
  <c r="AL36" i="82"/>
  <c r="AK36" i="82"/>
  <c r="AJ36" i="82"/>
  <c r="AI36" i="82"/>
  <c r="AH36" i="82"/>
  <c r="AG36" i="82"/>
  <c r="AF36" i="82"/>
  <c r="AD36" i="82"/>
  <c r="AN35" i="82"/>
  <c r="AM35" i="82"/>
  <c r="AL35" i="82"/>
  <c r="AK35" i="82"/>
  <c r="AJ35" i="82"/>
  <c r="AI35" i="82"/>
  <c r="AH35" i="82"/>
  <c r="AG35" i="82"/>
  <c r="AF35" i="82"/>
  <c r="AD35" i="82"/>
  <c r="AN34" i="82"/>
  <c r="AM34" i="82"/>
  <c r="AL34" i="82"/>
  <c r="AK34" i="82"/>
  <c r="AJ34" i="82"/>
  <c r="AI34" i="82"/>
  <c r="AH34" i="82"/>
  <c r="AG34" i="82"/>
  <c r="AF34" i="82"/>
  <c r="AD34" i="82"/>
  <c r="AN33" i="82"/>
  <c r="AM33" i="82"/>
  <c r="AL33" i="82"/>
  <c r="AK33" i="82"/>
  <c r="AJ33" i="82"/>
  <c r="AI33" i="82"/>
  <c r="AH33" i="82"/>
  <c r="AG33" i="82"/>
  <c r="AF33" i="82"/>
  <c r="AD33" i="82"/>
  <c r="AN32" i="82"/>
  <c r="AM32" i="82"/>
  <c r="AL32" i="82"/>
  <c r="AK32" i="82"/>
  <c r="AJ32" i="82"/>
  <c r="AI32" i="82"/>
  <c r="AH32" i="82"/>
  <c r="AG32" i="82"/>
  <c r="AF32" i="82"/>
  <c r="AD32" i="82"/>
  <c r="AN31" i="82"/>
  <c r="AM31" i="82"/>
  <c r="AL31" i="82"/>
  <c r="AK31" i="82"/>
  <c r="AJ31" i="82"/>
  <c r="AI31" i="82"/>
  <c r="AH31" i="82"/>
  <c r="AG31" i="82"/>
  <c r="AF31" i="82"/>
  <c r="AD31" i="82"/>
  <c r="AN30" i="82"/>
  <c r="AM30" i="82"/>
  <c r="AL30" i="82"/>
  <c r="AK30" i="82"/>
  <c r="AJ30" i="82"/>
  <c r="AI30" i="82"/>
  <c r="AH30" i="82"/>
  <c r="AG30" i="82"/>
  <c r="AF30" i="82"/>
  <c r="AD30" i="82"/>
  <c r="AN29" i="82"/>
  <c r="AM29" i="82"/>
  <c r="AL29" i="82"/>
  <c r="AK29" i="82"/>
  <c r="AJ29" i="82"/>
  <c r="AI29" i="82"/>
  <c r="AH29" i="82"/>
  <c r="AG29" i="82"/>
  <c r="AF29" i="82"/>
  <c r="AD29" i="82"/>
  <c r="AN28" i="82"/>
  <c r="AM28" i="82"/>
  <c r="AL28" i="82"/>
  <c r="AK28" i="82"/>
  <c r="AJ28" i="82"/>
  <c r="AI28" i="82"/>
  <c r="AH28" i="82"/>
  <c r="AG28" i="82"/>
  <c r="AF28" i="82"/>
  <c r="AD28" i="82"/>
  <c r="AN27" i="82"/>
  <c r="AM27" i="82"/>
  <c r="AL27" i="82"/>
  <c r="AK27" i="82"/>
  <c r="AJ27" i="82"/>
  <c r="AI27" i="82"/>
  <c r="AH27" i="82"/>
  <c r="AG27" i="82"/>
  <c r="AF27" i="82"/>
  <c r="AD27" i="82"/>
  <c r="AN26" i="82"/>
  <c r="AM26" i="82"/>
  <c r="AL26" i="82"/>
  <c r="AK26" i="82"/>
  <c r="AJ26" i="82"/>
  <c r="AI26" i="82"/>
  <c r="AH26" i="82"/>
  <c r="AG26" i="82"/>
  <c r="AF26" i="82"/>
  <c r="AD26" i="82"/>
  <c r="AN25" i="82"/>
  <c r="AM25" i="82"/>
  <c r="AL25" i="82"/>
  <c r="AK25" i="82"/>
  <c r="AJ25" i="82"/>
  <c r="AI25" i="82"/>
  <c r="AH25" i="82"/>
  <c r="AG25" i="82"/>
  <c r="AF25" i="82"/>
  <c r="AD25" i="82"/>
  <c r="AN24" i="82"/>
  <c r="AM24" i="82"/>
  <c r="AL24" i="82"/>
  <c r="AK24" i="82"/>
  <c r="AJ24" i="82"/>
  <c r="AI24" i="82"/>
  <c r="AH24" i="82"/>
  <c r="AG24" i="82"/>
  <c r="AF24" i="82"/>
  <c r="AD24" i="82"/>
  <c r="AN23" i="82"/>
  <c r="AM23" i="82"/>
  <c r="AL23" i="82"/>
  <c r="AK23" i="82"/>
  <c r="AJ23" i="82"/>
  <c r="AI23" i="82"/>
  <c r="AH23" i="82"/>
  <c r="AG23" i="82"/>
  <c r="AF23" i="82"/>
  <c r="AD23" i="82"/>
  <c r="AN22" i="82"/>
  <c r="AM22" i="82"/>
  <c r="AL22" i="82"/>
  <c r="AK22" i="82"/>
  <c r="AJ22" i="82"/>
  <c r="AI22" i="82"/>
  <c r="AH22" i="82"/>
  <c r="AG22" i="82"/>
  <c r="AF22" i="82"/>
  <c r="AD22" i="82"/>
  <c r="AN21" i="82"/>
  <c r="AM21" i="82"/>
  <c r="AL21" i="82"/>
  <c r="AK21" i="82"/>
  <c r="AJ21" i="82"/>
  <c r="AI21" i="82"/>
  <c r="AH21" i="82"/>
  <c r="AG21" i="82"/>
  <c r="AF21" i="82"/>
  <c r="AD21" i="82"/>
  <c r="AN20" i="82"/>
  <c r="AM20" i="82"/>
  <c r="AL20" i="82"/>
  <c r="AK20" i="82"/>
  <c r="AJ20" i="82"/>
  <c r="AI20" i="82"/>
  <c r="AH20" i="82"/>
  <c r="AG20" i="82"/>
  <c r="AF20" i="82"/>
  <c r="AD20" i="82"/>
  <c r="AN19" i="82"/>
  <c r="AM19" i="82"/>
  <c r="AL19" i="82"/>
  <c r="AK19" i="82"/>
  <c r="AJ19" i="82"/>
  <c r="AI19" i="82"/>
  <c r="AH19" i="82"/>
  <c r="AG19" i="82"/>
  <c r="AF19" i="82"/>
  <c r="AD19" i="82"/>
  <c r="AN18" i="82"/>
  <c r="AM18" i="82"/>
  <c r="AL18" i="82"/>
  <c r="AK18" i="82"/>
  <c r="AJ18" i="82"/>
  <c r="AI18" i="82"/>
  <c r="AH18" i="82"/>
  <c r="AG18" i="82"/>
  <c r="AF18" i="82"/>
  <c r="AD18" i="82"/>
  <c r="AN17" i="82"/>
  <c r="AM17" i="82"/>
  <c r="AL17" i="82"/>
  <c r="AK17" i="82"/>
  <c r="AJ17" i="82"/>
  <c r="AI17" i="82"/>
  <c r="AH17" i="82"/>
  <c r="AG17" i="82"/>
  <c r="AF17" i="82"/>
  <c r="AD17" i="82"/>
  <c r="AN16" i="82"/>
  <c r="AM16" i="82"/>
  <c r="AL16" i="82"/>
  <c r="AK16" i="82"/>
  <c r="AJ16" i="82"/>
  <c r="AI16" i="82"/>
  <c r="AH16" i="82"/>
  <c r="AG16" i="82"/>
  <c r="AF16" i="82"/>
  <c r="AD16" i="82"/>
  <c r="AN15" i="82"/>
  <c r="AM15" i="82"/>
  <c r="AL15" i="82"/>
  <c r="AK15" i="82"/>
  <c r="AJ15" i="82"/>
  <c r="AI15" i="82"/>
  <c r="AH15" i="82"/>
  <c r="AG15" i="82"/>
  <c r="AF15" i="82"/>
  <c r="AD15" i="82"/>
  <c r="AN14" i="82"/>
  <c r="AM14" i="82"/>
  <c r="AL14" i="82"/>
  <c r="AK14" i="82"/>
  <c r="AJ14" i="82"/>
  <c r="AI14" i="82"/>
  <c r="AH14" i="82"/>
  <c r="AG14" i="82"/>
  <c r="AF14" i="82"/>
  <c r="AD14" i="82"/>
  <c r="E4" i="82"/>
  <c r="R7" i="81"/>
  <c r="Y45" i="81"/>
  <c r="S6" i="39" s="1"/>
  <c r="X45" i="81"/>
  <c r="R6" i="39" s="1"/>
  <c r="W45" i="81"/>
  <c r="Q6" i="39" s="1"/>
  <c r="V45" i="81"/>
  <c r="P6" i="39" s="1"/>
  <c r="U45" i="81"/>
  <c r="O6" i="39" s="1"/>
  <c r="T45" i="81"/>
  <c r="N6" i="39" s="1"/>
  <c r="S45" i="81"/>
  <c r="M6" i="39" s="1"/>
  <c r="R45" i="81"/>
  <c r="L6" i="39" s="1"/>
  <c r="Q45" i="81"/>
  <c r="K6" i="39" s="1"/>
  <c r="P45" i="81"/>
  <c r="J6" i="39" s="1"/>
  <c r="O45" i="81"/>
  <c r="I6" i="39" s="1"/>
  <c r="N45" i="81"/>
  <c r="H6" i="39" s="1"/>
  <c r="M45" i="81"/>
  <c r="L45" i="81"/>
  <c r="F6" i="39" s="1"/>
  <c r="K45" i="81"/>
  <c r="J45" i="81"/>
  <c r="D6" i="39" s="1"/>
  <c r="I45" i="81"/>
  <c r="D45" i="81"/>
  <c r="R3" i="81" s="1"/>
  <c r="AN44" i="81"/>
  <c r="AM44" i="81"/>
  <c r="AL44" i="81"/>
  <c r="AK44" i="81"/>
  <c r="AJ44" i="81"/>
  <c r="AI44" i="81"/>
  <c r="AH44" i="81"/>
  <c r="AG44" i="81"/>
  <c r="AF44" i="81"/>
  <c r="AD44" i="81"/>
  <c r="AN43" i="81"/>
  <c r="AM43" i="81"/>
  <c r="AL43" i="81"/>
  <c r="AK43" i="81"/>
  <c r="AJ43" i="81"/>
  <c r="AI43" i="81"/>
  <c r="AH43" i="81"/>
  <c r="AG43" i="81"/>
  <c r="AF43" i="81"/>
  <c r="AD43" i="81"/>
  <c r="AN42" i="81"/>
  <c r="AM42" i="81"/>
  <c r="AL42" i="81"/>
  <c r="AK42" i="81"/>
  <c r="AJ42" i="81"/>
  <c r="AI42" i="81"/>
  <c r="AH42" i="81"/>
  <c r="AG42" i="81"/>
  <c r="AF42" i="81"/>
  <c r="AD42" i="81"/>
  <c r="AN41" i="81"/>
  <c r="AM41" i="81"/>
  <c r="AL41" i="81"/>
  <c r="AK41" i="81"/>
  <c r="AJ41" i="81"/>
  <c r="AI41" i="81"/>
  <c r="AH41" i="81"/>
  <c r="AG41" i="81"/>
  <c r="AF41" i="81"/>
  <c r="AD41" i="81"/>
  <c r="AN40" i="81"/>
  <c r="AM40" i="81"/>
  <c r="AL40" i="81"/>
  <c r="AK40" i="81"/>
  <c r="AJ40" i="81"/>
  <c r="AI40" i="81"/>
  <c r="AH40" i="81"/>
  <c r="AG40" i="81"/>
  <c r="AF40" i="81"/>
  <c r="AD40" i="81"/>
  <c r="AN39" i="81"/>
  <c r="AM39" i="81"/>
  <c r="AL39" i="81"/>
  <c r="AK39" i="81"/>
  <c r="AJ39" i="81"/>
  <c r="AI39" i="81"/>
  <c r="AH39" i="81"/>
  <c r="AG39" i="81"/>
  <c r="AF39" i="81"/>
  <c r="AD39" i="81"/>
  <c r="AN38" i="81"/>
  <c r="AM38" i="81"/>
  <c r="AL38" i="81"/>
  <c r="AK38" i="81"/>
  <c r="AJ38" i="81"/>
  <c r="AI38" i="81"/>
  <c r="AH38" i="81"/>
  <c r="AG38" i="81"/>
  <c r="AF38" i="81"/>
  <c r="AD38" i="81"/>
  <c r="AN37" i="81"/>
  <c r="AM37" i="81"/>
  <c r="AL37" i="81"/>
  <c r="AK37" i="81"/>
  <c r="AJ37" i="81"/>
  <c r="AI37" i="81"/>
  <c r="AH37" i="81"/>
  <c r="AG37" i="81"/>
  <c r="AF37" i="81"/>
  <c r="AD37" i="81"/>
  <c r="AN36" i="81"/>
  <c r="AM36" i="81"/>
  <c r="AL36" i="81"/>
  <c r="AK36" i="81"/>
  <c r="AJ36" i="81"/>
  <c r="AI36" i="81"/>
  <c r="AH36" i="81"/>
  <c r="AG36" i="81"/>
  <c r="AF36" i="81"/>
  <c r="AD36" i="81"/>
  <c r="AN35" i="81"/>
  <c r="AM35" i="81"/>
  <c r="AL35" i="81"/>
  <c r="AK35" i="81"/>
  <c r="AJ35" i="81"/>
  <c r="AI35" i="81"/>
  <c r="AH35" i="81"/>
  <c r="AG35" i="81"/>
  <c r="AF35" i="81"/>
  <c r="AD35" i="81"/>
  <c r="AN34" i="81"/>
  <c r="AM34" i="81"/>
  <c r="AL34" i="81"/>
  <c r="AK34" i="81"/>
  <c r="AJ34" i="81"/>
  <c r="AI34" i="81"/>
  <c r="AH34" i="81"/>
  <c r="AG34" i="81"/>
  <c r="AF34" i="81"/>
  <c r="AD34" i="81"/>
  <c r="AN33" i="81"/>
  <c r="AM33" i="81"/>
  <c r="AL33" i="81"/>
  <c r="AK33" i="81"/>
  <c r="AJ33" i="81"/>
  <c r="AI33" i="81"/>
  <c r="AH33" i="81"/>
  <c r="AG33" i="81"/>
  <c r="AF33" i="81"/>
  <c r="AD33" i="81"/>
  <c r="AN32" i="81"/>
  <c r="AM32" i="81"/>
  <c r="AL32" i="81"/>
  <c r="AK32" i="81"/>
  <c r="AJ32" i="81"/>
  <c r="AI32" i="81"/>
  <c r="AH32" i="81"/>
  <c r="AG32" i="81"/>
  <c r="AF32" i="81"/>
  <c r="AD32" i="81"/>
  <c r="AN31" i="81"/>
  <c r="AM31" i="81"/>
  <c r="AL31" i="81"/>
  <c r="AK31" i="81"/>
  <c r="AJ31" i="81"/>
  <c r="AI31" i="81"/>
  <c r="AH31" i="81"/>
  <c r="AG31" i="81"/>
  <c r="AF31" i="81"/>
  <c r="AD31" i="81"/>
  <c r="AN30" i="81"/>
  <c r="AM30" i="81"/>
  <c r="AL30" i="81"/>
  <c r="AK30" i="81"/>
  <c r="AJ30" i="81"/>
  <c r="AI30" i="81"/>
  <c r="AH30" i="81"/>
  <c r="AG30" i="81"/>
  <c r="AF30" i="81"/>
  <c r="AD30" i="81"/>
  <c r="AN29" i="81"/>
  <c r="AM29" i="81"/>
  <c r="AL29" i="81"/>
  <c r="AK29" i="81"/>
  <c r="AJ29" i="81"/>
  <c r="AI29" i="81"/>
  <c r="AH29" i="81"/>
  <c r="AG29" i="81"/>
  <c r="AF29" i="81"/>
  <c r="AD29" i="81"/>
  <c r="AN28" i="81"/>
  <c r="AM28" i="81"/>
  <c r="AL28" i="81"/>
  <c r="AK28" i="81"/>
  <c r="AJ28" i="81"/>
  <c r="AI28" i="81"/>
  <c r="AH28" i="81"/>
  <c r="AG28" i="81"/>
  <c r="AF28" i="81"/>
  <c r="AD28" i="81"/>
  <c r="AN27" i="81"/>
  <c r="AM27" i="81"/>
  <c r="AL27" i="81"/>
  <c r="AK27" i="81"/>
  <c r="AJ27" i="81"/>
  <c r="AI27" i="81"/>
  <c r="AH27" i="81"/>
  <c r="AG27" i="81"/>
  <c r="AF27" i="81"/>
  <c r="AD27" i="81"/>
  <c r="AN26" i="81"/>
  <c r="AM26" i="81"/>
  <c r="AL26" i="81"/>
  <c r="AK26" i="81"/>
  <c r="AJ26" i="81"/>
  <c r="AI26" i="81"/>
  <c r="AH26" i="81"/>
  <c r="AG26" i="81"/>
  <c r="AF26" i="81"/>
  <c r="AD26" i="81"/>
  <c r="AN25" i="81"/>
  <c r="AM25" i="81"/>
  <c r="AL25" i="81"/>
  <c r="AK25" i="81"/>
  <c r="AJ25" i="81"/>
  <c r="AI25" i="81"/>
  <c r="AH25" i="81"/>
  <c r="AG25" i="81"/>
  <c r="AF25" i="81"/>
  <c r="AD25" i="81"/>
  <c r="AN24" i="81"/>
  <c r="AM24" i="81"/>
  <c r="AL24" i="81"/>
  <c r="AK24" i="81"/>
  <c r="AJ24" i="81"/>
  <c r="AI24" i="81"/>
  <c r="AH24" i="81"/>
  <c r="AG24" i="81"/>
  <c r="AF24" i="81"/>
  <c r="AD24" i="81"/>
  <c r="AN23" i="81"/>
  <c r="AM23" i="81"/>
  <c r="AL23" i="81"/>
  <c r="AK23" i="81"/>
  <c r="AJ23" i="81"/>
  <c r="AI23" i="81"/>
  <c r="AH23" i="81"/>
  <c r="AG23" i="81"/>
  <c r="AF23" i="81"/>
  <c r="AD23" i="81"/>
  <c r="AN22" i="81"/>
  <c r="AM22" i="81"/>
  <c r="AL22" i="81"/>
  <c r="AK22" i="81"/>
  <c r="AJ22" i="81"/>
  <c r="AI22" i="81"/>
  <c r="AH22" i="81"/>
  <c r="AG22" i="81"/>
  <c r="AF22" i="81"/>
  <c r="AD22" i="81"/>
  <c r="AN21" i="81"/>
  <c r="AM21" i="81"/>
  <c r="AL21" i="81"/>
  <c r="AK21" i="81"/>
  <c r="AJ21" i="81"/>
  <c r="AI21" i="81"/>
  <c r="AH21" i="81"/>
  <c r="AG21" i="81"/>
  <c r="AF21" i="81"/>
  <c r="AD21" i="81"/>
  <c r="AN20" i="81"/>
  <c r="AM20" i="81"/>
  <c r="AL20" i="81"/>
  <c r="AK20" i="81"/>
  <c r="AJ20" i="81"/>
  <c r="AI20" i="81"/>
  <c r="AH20" i="81"/>
  <c r="AG20" i="81"/>
  <c r="AF20" i="81"/>
  <c r="AD20" i="81"/>
  <c r="AN19" i="81"/>
  <c r="AM19" i="81"/>
  <c r="AL19" i="81"/>
  <c r="AK19" i="81"/>
  <c r="AJ19" i="81"/>
  <c r="AI19" i="81"/>
  <c r="AH19" i="81"/>
  <c r="AG19" i="81"/>
  <c r="AF19" i="81"/>
  <c r="AD19" i="81"/>
  <c r="AN18" i="81"/>
  <c r="AM18" i="81"/>
  <c r="AL18" i="81"/>
  <c r="AK18" i="81"/>
  <c r="AJ18" i="81"/>
  <c r="AI18" i="81"/>
  <c r="AH18" i="81"/>
  <c r="AG18" i="81"/>
  <c r="AF18" i="81"/>
  <c r="AD18" i="81"/>
  <c r="AN17" i="81"/>
  <c r="AM17" i="81"/>
  <c r="AL17" i="81"/>
  <c r="AK17" i="81"/>
  <c r="AJ17" i="81"/>
  <c r="AI17" i="81"/>
  <c r="AH17" i="81"/>
  <c r="AG17" i="81"/>
  <c r="AF17" i="81"/>
  <c r="AD17" i="81"/>
  <c r="AN16" i="81"/>
  <c r="AM16" i="81"/>
  <c r="AL16" i="81"/>
  <c r="AK16" i="81"/>
  <c r="AJ16" i="81"/>
  <c r="AI16" i="81"/>
  <c r="AH16" i="81"/>
  <c r="AG16" i="81"/>
  <c r="AF16" i="81"/>
  <c r="AD16" i="81"/>
  <c r="AN15" i="81"/>
  <c r="AM15" i="81"/>
  <c r="AL15" i="81"/>
  <c r="AK15" i="81"/>
  <c r="AJ15" i="81"/>
  <c r="AI15" i="81"/>
  <c r="AH15" i="81"/>
  <c r="AG15" i="81"/>
  <c r="AF15" i="81"/>
  <c r="AD15" i="81"/>
  <c r="AN14" i="81"/>
  <c r="AM14" i="81"/>
  <c r="AL14" i="81"/>
  <c r="AK14" i="81"/>
  <c r="AJ14" i="81"/>
  <c r="AI14" i="81"/>
  <c r="AH14" i="81"/>
  <c r="AG14" i="81"/>
  <c r="AF14" i="81"/>
  <c r="AD14" i="81"/>
  <c r="E4" i="81"/>
  <c r="AA32" i="81" l="1"/>
  <c r="AA38" i="81"/>
  <c r="AA44" i="81"/>
  <c r="AA32" i="85"/>
  <c r="AA38" i="85"/>
  <c r="AA44" i="85"/>
  <c r="AA42" i="90"/>
  <c r="AA23" i="88"/>
  <c r="AA25" i="82"/>
  <c r="AA31" i="82"/>
  <c r="AA37" i="82"/>
  <c r="AA43" i="82"/>
  <c r="AA19" i="84"/>
  <c r="AA31" i="84"/>
  <c r="AA17" i="87"/>
  <c r="AA23" i="87"/>
  <c r="AA29" i="87"/>
  <c r="AA35" i="87"/>
  <c r="AA36" i="86"/>
  <c r="AA42" i="86"/>
  <c r="AA43" i="88"/>
  <c r="AA18" i="90"/>
  <c r="AA41" i="88"/>
  <c r="AA24" i="83"/>
  <c r="AA30" i="83"/>
  <c r="AA36" i="83"/>
  <c r="AA42" i="83"/>
  <c r="AA15" i="84"/>
  <c r="AA21" i="84"/>
  <c r="AA27" i="84"/>
  <c r="AA33" i="84"/>
  <c r="AA39" i="84"/>
  <c r="AA18" i="85"/>
  <c r="AA24" i="85"/>
  <c r="AA30" i="85"/>
  <c r="AA36" i="85"/>
  <c r="AA42" i="85"/>
  <c r="AA19" i="87"/>
  <c r="AA25" i="87"/>
  <c r="AA31" i="87"/>
  <c r="AA43" i="87"/>
  <c r="AA14" i="86"/>
  <c r="AA20" i="86"/>
  <c r="AA26" i="86"/>
  <c r="AA32" i="86"/>
  <c r="AA38" i="86"/>
  <c r="AA44" i="86"/>
  <c r="AA15" i="88"/>
  <c r="AA21" i="88"/>
  <c r="AA27" i="88"/>
  <c r="AA33" i="88"/>
  <c r="AA39" i="88"/>
  <c r="AA25" i="86"/>
  <c r="AA31" i="86"/>
  <c r="AA37" i="86"/>
  <c r="AA43" i="86"/>
  <c r="AA44" i="90"/>
  <c r="AA42" i="84"/>
  <c r="AA16" i="87"/>
  <c r="AA22" i="87"/>
  <c r="AA28" i="87"/>
  <c r="AA34" i="87"/>
  <c r="AA40" i="87"/>
  <c r="AA40" i="86"/>
  <c r="AA18" i="81"/>
  <c r="AA24" i="81"/>
  <c r="AA30" i="81"/>
  <c r="AA36" i="81"/>
  <c r="AA42" i="81"/>
  <c r="AA15" i="82"/>
  <c r="AA21" i="82"/>
  <c r="AA27" i="82"/>
  <c r="AA33" i="82"/>
  <c r="AA39" i="82"/>
  <c r="AA18" i="83"/>
  <c r="AA37" i="87"/>
  <c r="AA37" i="89"/>
  <c r="AA43" i="89"/>
  <c r="AA28" i="90"/>
  <c r="AA18" i="89"/>
  <c r="AA41" i="87"/>
  <c r="AA19" i="86"/>
  <c r="AA14" i="88"/>
  <c r="AA20" i="88"/>
  <c r="AA26" i="88"/>
  <c r="AA32" i="88"/>
  <c r="AA38" i="88"/>
  <c r="AA44" i="88"/>
  <c r="AA17" i="89"/>
  <c r="AA23" i="89"/>
  <c r="AA29" i="89"/>
  <c r="AA35" i="89"/>
  <c r="AA41" i="89"/>
  <c r="AA15" i="81"/>
  <c r="AA21" i="81"/>
  <c r="AA27" i="81"/>
  <c r="AA33" i="81"/>
  <c r="AA39" i="81"/>
  <c r="AA18" i="82"/>
  <c r="AA24" i="82"/>
  <c r="AA30" i="82"/>
  <c r="AA36" i="82"/>
  <c r="AA42" i="82"/>
  <c r="AA15" i="83"/>
  <c r="AA21" i="83"/>
  <c r="AA27" i="83"/>
  <c r="AA33" i="83"/>
  <c r="AA39" i="83"/>
  <c r="AA18" i="84"/>
  <c r="AA24" i="84"/>
  <c r="AA30" i="84"/>
  <c r="AA36" i="84"/>
  <c r="AA15" i="85"/>
  <c r="AA21" i="85"/>
  <c r="AA27" i="85"/>
  <c r="AA33" i="85"/>
  <c r="AA39" i="85"/>
  <c r="AA18" i="86"/>
  <c r="AA24" i="86"/>
  <c r="AA30" i="86"/>
  <c r="AA19" i="88"/>
  <c r="AA25" i="88"/>
  <c r="AA31" i="88"/>
  <c r="AA37" i="88"/>
  <c r="AA16" i="89"/>
  <c r="AA22" i="89"/>
  <c r="AA28" i="89"/>
  <c r="AA34" i="89"/>
  <c r="AA40" i="89"/>
  <c r="AA19" i="90"/>
  <c r="AA25" i="90"/>
  <c r="AA31" i="90"/>
  <c r="AA37" i="90"/>
  <c r="AA43" i="90"/>
  <c r="AA14" i="81"/>
  <c r="AA20" i="81"/>
  <c r="AA26" i="81"/>
  <c r="AA17" i="82"/>
  <c r="AA23" i="82"/>
  <c r="AA29" i="82"/>
  <c r="AA35" i="82"/>
  <c r="AA41" i="82"/>
  <c r="AA14" i="83"/>
  <c r="AA20" i="83"/>
  <c r="AA26" i="83"/>
  <c r="AA32" i="83"/>
  <c r="AA38" i="83"/>
  <c r="AA44" i="83"/>
  <c r="AA17" i="84"/>
  <c r="AA23" i="84"/>
  <c r="AA29" i="84"/>
  <c r="AA35" i="84"/>
  <c r="AA41" i="84"/>
  <c r="AA14" i="85"/>
  <c r="AA20" i="85"/>
  <c r="AA26" i="85"/>
  <c r="AA15" i="87"/>
  <c r="AA21" i="87"/>
  <c r="AA27" i="87"/>
  <c r="AA33" i="87"/>
  <c r="AA39" i="87"/>
  <c r="AA17" i="86"/>
  <c r="AA23" i="86"/>
  <c r="AA29" i="86"/>
  <c r="AA35" i="86"/>
  <c r="AA41" i="86"/>
  <c r="AA18" i="88"/>
  <c r="AA24" i="88"/>
  <c r="AA30" i="88"/>
  <c r="AA36" i="88"/>
  <c r="AA42" i="88"/>
  <c r="AA15" i="89"/>
  <c r="AA21" i="89"/>
  <c r="AA27" i="89"/>
  <c r="AA33" i="89"/>
  <c r="AA39" i="89"/>
  <c r="AA24" i="90"/>
  <c r="AA30" i="90"/>
  <c r="AA19" i="81"/>
  <c r="AA25" i="81"/>
  <c r="AA31" i="81"/>
  <c r="AA37" i="81"/>
  <c r="AA43" i="81"/>
  <c r="AA16" i="82"/>
  <c r="AA22" i="82"/>
  <c r="AA28" i="82"/>
  <c r="AA34" i="82"/>
  <c r="AA40" i="82"/>
  <c r="AA19" i="83"/>
  <c r="AA25" i="83"/>
  <c r="AA31" i="83"/>
  <c r="AA37" i="83"/>
  <c r="AA43" i="83"/>
  <c r="AA16" i="84"/>
  <c r="AA22" i="84"/>
  <c r="AA28" i="84"/>
  <c r="AA34" i="84"/>
  <c r="AA40" i="84"/>
  <c r="AA19" i="85"/>
  <c r="AA25" i="85"/>
  <c r="AA31" i="85"/>
  <c r="AA37" i="85"/>
  <c r="AA43" i="85"/>
  <c r="AA14" i="87"/>
  <c r="AA20" i="87"/>
  <c r="AA26" i="87"/>
  <c r="AA32" i="87"/>
  <c r="AA38" i="87"/>
  <c r="AA44" i="87"/>
  <c r="AA15" i="86"/>
  <c r="AA21" i="86"/>
  <c r="AA27" i="86"/>
  <c r="AA33" i="86"/>
  <c r="AA39" i="86"/>
  <c r="AA16" i="88"/>
  <c r="AA22" i="88"/>
  <c r="AA28" i="88"/>
  <c r="AA34" i="88"/>
  <c r="AA40" i="88"/>
  <c r="AA19" i="89"/>
  <c r="AA25" i="89"/>
  <c r="AA31" i="89"/>
  <c r="AA22" i="90"/>
  <c r="AA34" i="90"/>
  <c r="AA40" i="90"/>
  <c r="AA17" i="81"/>
  <c r="AA23" i="81"/>
  <c r="AA29" i="81"/>
  <c r="AA35" i="81"/>
  <c r="AA41" i="81"/>
  <c r="AA14" i="82"/>
  <c r="AA20" i="82"/>
  <c r="AA26" i="82"/>
  <c r="AA32" i="82"/>
  <c r="AA38" i="82"/>
  <c r="AA44" i="82"/>
  <c r="AA17" i="83"/>
  <c r="AA23" i="83"/>
  <c r="AA29" i="83"/>
  <c r="AA35" i="83"/>
  <c r="AA41" i="83"/>
  <c r="AA14" i="84"/>
  <c r="AA20" i="84"/>
  <c r="AA26" i="84"/>
  <c r="AA32" i="84"/>
  <c r="AA38" i="84"/>
  <c r="AA44" i="84"/>
  <c r="AA17" i="85"/>
  <c r="AA23" i="85"/>
  <c r="AA29" i="85"/>
  <c r="AA35" i="85"/>
  <c r="AA41" i="85"/>
  <c r="AA18" i="87"/>
  <c r="AA24" i="87"/>
  <c r="AA30" i="87"/>
  <c r="AA36" i="87"/>
  <c r="AA42" i="87"/>
  <c r="AA24" i="89"/>
  <c r="AA30" i="89"/>
  <c r="AA36" i="89"/>
  <c r="AA42" i="89"/>
  <c r="AA15" i="90"/>
  <c r="AA27" i="90"/>
  <c r="AA33" i="90"/>
  <c r="AA16" i="81"/>
  <c r="AA22" i="81"/>
  <c r="AA28" i="81"/>
  <c r="AA34" i="81"/>
  <c r="AA40" i="81"/>
  <c r="AA19" i="82"/>
  <c r="AA16" i="83"/>
  <c r="AA22" i="83"/>
  <c r="AA28" i="83"/>
  <c r="AA34" i="83"/>
  <c r="AA40" i="83"/>
  <c r="AA25" i="84"/>
  <c r="AA14" i="90"/>
  <c r="AA20" i="90"/>
  <c r="AA26" i="90"/>
  <c r="AA32" i="90"/>
  <c r="AA38" i="90"/>
  <c r="AA36" i="90"/>
  <c r="AA16" i="90"/>
  <c r="AA21" i="90"/>
  <c r="X9" i="90"/>
  <c r="W3" i="90" s="1"/>
  <c r="L48" i="90"/>
  <c r="Z30" i="88"/>
  <c r="Z38" i="88"/>
  <c r="Z34" i="86"/>
  <c r="Z29" i="88"/>
  <c r="Z34" i="89"/>
  <c r="Z26" i="82"/>
  <c r="Z28" i="82"/>
  <c r="Z22" i="84"/>
  <c r="Z26" i="84"/>
  <c r="Z42" i="84"/>
  <c r="AG45" i="88"/>
  <c r="AK45" i="88"/>
  <c r="Z22" i="89"/>
  <c r="Z26" i="81"/>
  <c r="Z27" i="81"/>
  <c r="Z26" i="83"/>
  <c r="Z42" i="85"/>
  <c r="Z14" i="89"/>
  <c r="Z26" i="89"/>
  <c r="Z27" i="89"/>
  <c r="Z18" i="81"/>
  <c r="Z22" i="81"/>
  <c r="Z42" i="83"/>
  <c r="Z16" i="84"/>
  <c r="Z19" i="87"/>
  <c r="Z23" i="87"/>
  <c r="Z27" i="87"/>
  <c r="Z35" i="87"/>
  <c r="Z22" i="88"/>
  <c r="Z35" i="88"/>
  <c r="Z43" i="90"/>
  <c r="AC43" i="90" s="1"/>
  <c r="Z44" i="90"/>
  <c r="Z42" i="81"/>
  <c r="Z43" i="81"/>
  <c r="Z14" i="83"/>
  <c r="Z18" i="83"/>
  <c r="Z19" i="83"/>
  <c r="Z20" i="83"/>
  <c r="Z31" i="85"/>
  <c r="Z30" i="86"/>
  <c r="Z31" i="86"/>
  <c r="Z36" i="86"/>
  <c r="Z38" i="87"/>
  <c r="Z39" i="87"/>
  <c r="Z38" i="81"/>
  <c r="Z34" i="82"/>
  <c r="Z38" i="82"/>
  <c r="Z26" i="85"/>
  <c r="Z40" i="89"/>
  <c r="Z18" i="90"/>
  <c r="Z22" i="90"/>
  <c r="Z38" i="90"/>
  <c r="Z24" i="81"/>
  <c r="Z18" i="82"/>
  <c r="Z22" i="82"/>
  <c r="Z36" i="82"/>
  <c r="Z42" i="82"/>
  <c r="Z30" i="84"/>
  <c r="Z18" i="86"/>
  <c r="Z36" i="88"/>
  <c r="AC36" i="88" s="1"/>
  <c r="Z41" i="89"/>
  <c r="Z26" i="90"/>
  <c r="L49" i="90"/>
  <c r="Z37" i="81"/>
  <c r="Z20" i="82"/>
  <c r="Z32" i="84"/>
  <c r="Z34" i="85"/>
  <c r="Z25" i="86"/>
  <c r="Z38" i="86"/>
  <c r="Z42" i="86"/>
  <c r="AC42" i="86" s="1"/>
  <c r="Z15" i="87"/>
  <c r="Z16" i="87"/>
  <c r="Z21" i="87"/>
  <c r="Z30" i="81"/>
  <c r="Z34" i="81"/>
  <c r="Z22" i="83"/>
  <c r="Z30" i="83"/>
  <c r="Z31" i="83"/>
  <c r="Z14" i="84"/>
  <c r="Z44" i="85"/>
  <c r="Z24" i="84"/>
  <c r="Z34" i="84"/>
  <c r="Z18" i="85"/>
  <c r="Z26" i="86"/>
  <c r="Z26" i="87"/>
  <c r="Z42" i="87"/>
  <c r="Z18" i="88"/>
  <c r="Z19" i="88"/>
  <c r="Z20" i="88"/>
  <c r="Z26" i="88"/>
  <c r="Z24" i="89"/>
  <c r="Z25" i="89"/>
  <c r="Z42" i="89"/>
  <c r="Z43" i="89"/>
  <c r="L47" i="89"/>
  <c r="Z17" i="90"/>
  <c r="Z20" i="90"/>
  <c r="Z30" i="90"/>
  <c r="Z37" i="90"/>
  <c r="AF45" i="81"/>
  <c r="AJ45" i="81"/>
  <c r="AN45" i="81"/>
  <c r="Z21" i="81"/>
  <c r="Z40" i="81"/>
  <c r="AF45" i="82"/>
  <c r="AJ45" i="82"/>
  <c r="AN45" i="82"/>
  <c r="Z30" i="82"/>
  <c r="Z34" i="83"/>
  <c r="Z38" i="83"/>
  <c r="Z39" i="83"/>
  <c r="Z18" i="84"/>
  <c r="Z44" i="84"/>
  <c r="Z15" i="85"/>
  <c r="Z28" i="85"/>
  <c r="Z29" i="85"/>
  <c r="Z15" i="86"/>
  <c r="Z20" i="86"/>
  <c r="Z41" i="86"/>
  <c r="Z31" i="87"/>
  <c r="Z32" i="87"/>
  <c r="Z37" i="87"/>
  <c r="Z30" i="89"/>
  <c r="Z25" i="90"/>
  <c r="AC25" i="90" s="1"/>
  <c r="Z28" i="90"/>
  <c r="L48" i="83"/>
  <c r="E8" i="39"/>
  <c r="AG45" i="81"/>
  <c r="AK45" i="81"/>
  <c r="Z20" i="81"/>
  <c r="Z23" i="81"/>
  <c r="Z33" i="81"/>
  <c r="Z36" i="81"/>
  <c r="Z39" i="81"/>
  <c r="AG45" i="82"/>
  <c r="AK45" i="82"/>
  <c r="Z17" i="82"/>
  <c r="Z19" i="82"/>
  <c r="Z25" i="82"/>
  <c r="Z27" i="82"/>
  <c r="Z33" i="82"/>
  <c r="Z35" i="82"/>
  <c r="AI45" i="83"/>
  <c r="AM45" i="83"/>
  <c r="Z15" i="83"/>
  <c r="Z16" i="83"/>
  <c r="AL45" i="83"/>
  <c r="Z25" i="83"/>
  <c r="Z28" i="83"/>
  <c r="Z33" i="83"/>
  <c r="Z36" i="83"/>
  <c r="Z41" i="83"/>
  <c r="AI45" i="85"/>
  <c r="Z14" i="85"/>
  <c r="AM45" i="85"/>
  <c r="AH45" i="85"/>
  <c r="AL45" i="85"/>
  <c r="Z30" i="85"/>
  <c r="AI45" i="86"/>
  <c r="Z14" i="86"/>
  <c r="AM45" i="86"/>
  <c r="L49" i="81"/>
  <c r="G6" i="39"/>
  <c r="Z14" i="81"/>
  <c r="Z16" i="81"/>
  <c r="Z17" i="81"/>
  <c r="Z19" i="81"/>
  <c r="Z29" i="81"/>
  <c r="Z32" i="81"/>
  <c r="Z35" i="81"/>
  <c r="AC35" i="81" s="1"/>
  <c r="L48" i="81"/>
  <c r="E6" i="39"/>
  <c r="Z14" i="82"/>
  <c r="Z16" i="82"/>
  <c r="AC16" i="82" s="1"/>
  <c r="Z24" i="82"/>
  <c r="Z32" i="82"/>
  <c r="Z40" i="82"/>
  <c r="Z41" i="82"/>
  <c r="Z43" i="82"/>
  <c r="Z44" i="82"/>
  <c r="L47" i="82"/>
  <c r="C7" i="39"/>
  <c r="L49" i="82"/>
  <c r="G7" i="39"/>
  <c r="AF45" i="83"/>
  <c r="AJ45" i="83"/>
  <c r="AN45" i="83"/>
  <c r="Z21" i="83"/>
  <c r="Z27" i="83"/>
  <c r="Z35" i="83"/>
  <c r="Z43" i="83"/>
  <c r="Z44" i="83"/>
  <c r="Z38" i="84"/>
  <c r="Z38" i="85"/>
  <c r="L47" i="81"/>
  <c r="C6" i="39"/>
  <c r="L48" i="82"/>
  <c r="E7" i="39"/>
  <c r="E11" i="39"/>
  <c r="L48" i="86"/>
  <c r="AI45" i="81"/>
  <c r="AM45" i="81"/>
  <c r="Z15" i="81"/>
  <c r="AH45" i="81"/>
  <c r="AL45" i="81"/>
  <c r="Z25" i="81"/>
  <c r="Z28" i="81"/>
  <c r="Z31" i="81"/>
  <c r="Z41" i="81"/>
  <c r="Z44" i="81"/>
  <c r="AI45" i="82"/>
  <c r="AM45" i="82"/>
  <c r="Z15" i="82"/>
  <c r="AH45" i="82"/>
  <c r="AL45" i="82"/>
  <c r="Z21" i="82"/>
  <c r="Z23" i="82"/>
  <c r="Z29" i="82"/>
  <c r="Z31" i="82"/>
  <c r="Z37" i="82"/>
  <c r="Z39" i="82"/>
  <c r="AG45" i="83"/>
  <c r="AK45" i="83"/>
  <c r="Z17" i="83"/>
  <c r="Z23" i="83"/>
  <c r="Z24" i="83"/>
  <c r="Z29" i="83"/>
  <c r="AC29" i="83" s="1"/>
  <c r="Z32" i="83"/>
  <c r="Z37" i="83"/>
  <c r="Z40" i="83"/>
  <c r="AI45" i="84"/>
  <c r="Z22" i="85"/>
  <c r="Z22" i="86"/>
  <c r="Z14" i="88"/>
  <c r="AM45" i="84"/>
  <c r="Z15" i="84"/>
  <c r="AH45" i="84"/>
  <c r="AL45" i="84"/>
  <c r="Z21" i="84"/>
  <c r="Z23" i="84"/>
  <c r="Z29" i="84"/>
  <c r="Z31" i="84"/>
  <c r="Z40" i="84"/>
  <c r="Z41" i="84"/>
  <c r="Z43" i="84"/>
  <c r="L47" i="84"/>
  <c r="C9" i="39"/>
  <c r="L49" i="84"/>
  <c r="AF45" i="85"/>
  <c r="AJ45" i="85"/>
  <c r="AN45" i="85"/>
  <c r="Z24" i="85"/>
  <c r="Z25" i="85"/>
  <c r="Z27" i="85"/>
  <c r="Z40" i="85"/>
  <c r="AC40" i="85" s="1"/>
  <c r="Z41" i="85"/>
  <c r="Z43" i="85"/>
  <c r="L47" i="85"/>
  <c r="C10" i="39"/>
  <c r="L49" i="85"/>
  <c r="AF45" i="86"/>
  <c r="AJ45" i="86"/>
  <c r="AN45" i="86"/>
  <c r="Z19" i="86"/>
  <c r="Z24" i="86"/>
  <c r="Z29" i="86"/>
  <c r="Z35" i="86"/>
  <c r="Z40" i="86"/>
  <c r="Z14" i="87"/>
  <c r="AM45" i="87"/>
  <c r="AH45" i="87"/>
  <c r="AL45" i="87"/>
  <c r="Z20" i="87"/>
  <c r="Z25" i="87"/>
  <c r="Z30" i="87"/>
  <c r="Z36" i="87"/>
  <c r="L48" i="87"/>
  <c r="E12" i="39"/>
  <c r="AF45" i="90"/>
  <c r="Z14" i="90"/>
  <c r="AJ45" i="90"/>
  <c r="AN45" i="90"/>
  <c r="Z42" i="90"/>
  <c r="L47" i="83"/>
  <c r="C8" i="39"/>
  <c r="L49" i="83"/>
  <c r="AF45" i="84"/>
  <c r="AJ45" i="84"/>
  <c r="AN45" i="84"/>
  <c r="Z20" i="84"/>
  <c r="Z28" i="84"/>
  <c r="Z36" i="84"/>
  <c r="Z37" i="84"/>
  <c r="Z39" i="84"/>
  <c r="AG45" i="85"/>
  <c r="AK45" i="85"/>
  <c r="Z20" i="85"/>
  <c r="Z21" i="85"/>
  <c r="Z23" i="85"/>
  <c r="Z36" i="85"/>
  <c r="Z37" i="85"/>
  <c r="Z39" i="85"/>
  <c r="AG45" i="86"/>
  <c r="AK45" i="86"/>
  <c r="Z17" i="86"/>
  <c r="Z23" i="86"/>
  <c r="Z28" i="86"/>
  <c r="Z33" i="86"/>
  <c r="AC34" i="86"/>
  <c r="Z39" i="86"/>
  <c r="Z44" i="86"/>
  <c r="AC44" i="86" s="1"/>
  <c r="L47" i="86"/>
  <c r="L49" i="86"/>
  <c r="AF45" i="87"/>
  <c r="AJ45" i="87"/>
  <c r="AN45" i="87"/>
  <c r="Z18" i="87"/>
  <c r="Z24" i="87"/>
  <c r="Z29" i="87"/>
  <c r="Z34" i="87"/>
  <c r="Z41" i="87"/>
  <c r="Z44" i="87"/>
  <c r="AI45" i="88"/>
  <c r="AM45" i="88"/>
  <c r="Z23" i="88"/>
  <c r="Z24" i="88"/>
  <c r="AC24" i="88" s="1"/>
  <c r="Z34" i="88"/>
  <c r="Z18" i="89"/>
  <c r="Z34" i="90"/>
  <c r="C11" i="39"/>
  <c r="G8" i="39"/>
  <c r="G15" i="39"/>
  <c r="AG45" i="84"/>
  <c r="AK45" i="84"/>
  <c r="Z17" i="84"/>
  <c r="Z19" i="84"/>
  <c r="Z25" i="84"/>
  <c r="Z27" i="84"/>
  <c r="Z33" i="84"/>
  <c r="Z35" i="84"/>
  <c r="L48" i="84"/>
  <c r="E9" i="39"/>
  <c r="Z16" i="85"/>
  <c r="Z17" i="85"/>
  <c r="Z19" i="85"/>
  <c r="AC19" i="85" s="1"/>
  <c r="Z32" i="85"/>
  <c r="AC32" i="85" s="1"/>
  <c r="Z33" i="85"/>
  <c r="Z35" i="85"/>
  <c r="L48" i="85"/>
  <c r="E10" i="39"/>
  <c r="AH45" i="86"/>
  <c r="AL45" i="86"/>
  <c r="Z21" i="86"/>
  <c r="AC22" i="86"/>
  <c r="Z27" i="86"/>
  <c r="Z32" i="86"/>
  <c r="Z37" i="86"/>
  <c r="Z43" i="86"/>
  <c r="AG45" i="87"/>
  <c r="AK45" i="87"/>
  <c r="Z17" i="87"/>
  <c r="Z22" i="87"/>
  <c r="Z28" i="87"/>
  <c r="Z33" i="87"/>
  <c r="Z40" i="87"/>
  <c r="Z43" i="87"/>
  <c r="L47" i="87"/>
  <c r="C12" i="39"/>
  <c r="L49" i="87"/>
  <c r="AF45" i="88"/>
  <c r="Z17" i="88"/>
  <c r="AC17" i="88" s="1"/>
  <c r="Z42" i="88"/>
  <c r="L48" i="88"/>
  <c r="E13" i="39"/>
  <c r="L47" i="90"/>
  <c r="C15" i="39"/>
  <c r="G12" i="39"/>
  <c r="G11" i="39"/>
  <c r="G10" i="39"/>
  <c r="G9" i="39"/>
  <c r="Z15" i="88"/>
  <c r="Z16" i="88"/>
  <c r="AL45" i="88"/>
  <c r="Z25" i="88"/>
  <c r="Z31" i="88"/>
  <c r="Z32" i="88"/>
  <c r="Z41" i="88"/>
  <c r="Z20" i="89"/>
  <c r="Z21" i="89"/>
  <c r="Z23" i="89"/>
  <c r="Z33" i="89"/>
  <c r="AG45" i="90"/>
  <c r="AK45" i="90"/>
  <c r="Z19" i="90"/>
  <c r="Z27" i="90"/>
  <c r="Z33" i="90"/>
  <c r="Z39" i="90"/>
  <c r="Z40" i="90"/>
  <c r="AJ45" i="88"/>
  <c r="AN45" i="88"/>
  <c r="Z21" i="88"/>
  <c r="AC21" i="88" s="1"/>
  <c r="Z27" i="88"/>
  <c r="Z28" i="88"/>
  <c r="Z37" i="88"/>
  <c r="Z43" i="88"/>
  <c r="Z44" i="88"/>
  <c r="L47" i="88"/>
  <c r="L49" i="88"/>
  <c r="Z16" i="89"/>
  <c r="Z17" i="89"/>
  <c r="Z19" i="89"/>
  <c r="Z32" i="89"/>
  <c r="AC32" i="89" s="1"/>
  <c r="Z16" i="90"/>
  <c r="AC16" i="90" s="1"/>
  <c r="AL45" i="90"/>
  <c r="Z21" i="90"/>
  <c r="Z24" i="90"/>
  <c r="Z29" i="90"/>
  <c r="Z35" i="90"/>
  <c r="AC35" i="90" s="1"/>
  <c r="Z36" i="90"/>
  <c r="C13" i="39"/>
  <c r="E15" i="39"/>
  <c r="Z33" i="88"/>
  <c r="Z39" i="88"/>
  <c r="Z40" i="88"/>
  <c r="Z15" i="89"/>
  <c r="Z28" i="89"/>
  <c r="AC28" i="89" s="1"/>
  <c r="Z29" i="89"/>
  <c r="Z31" i="89"/>
  <c r="Z38" i="89"/>
  <c r="Z44" i="89"/>
  <c r="AI45" i="90"/>
  <c r="AM45" i="90"/>
  <c r="Z15" i="90"/>
  <c r="Z23" i="90"/>
  <c r="Z31" i="90"/>
  <c r="Z32" i="90"/>
  <c r="Z41" i="90"/>
  <c r="AC41" i="90" s="1"/>
  <c r="AI45" i="89"/>
  <c r="L49" i="89"/>
  <c r="AF45" i="89"/>
  <c r="Z36" i="89"/>
  <c r="Z37" i="89"/>
  <c r="Z39" i="89"/>
  <c r="AM45" i="89"/>
  <c r="AL45" i="89"/>
  <c r="AK45" i="89"/>
  <c r="L48" i="89"/>
  <c r="G14" i="39"/>
  <c r="AN45" i="89"/>
  <c r="C14" i="39"/>
  <c r="AJ45" i="89"/>
  <c r="AG45" i="89"/>
  <c r="AH45" i="89"/>
  <c r="Z35" i="89"/>
  <c r="AH45" i="90"/>
  <c r="L50" i="90"/>
  <c r="L50" i="89"/>
  <c r="AH45" i="88"/>
  <c r="L50" i="88"/>
  <c r="AI45" i="87"/>
  <c r="L50" i="87"/>
  <c r="L50" i="86"/>
  <c r="Z16" i="86"/>
  <c r="L50" i="85"/>
  <c r="L50" i="84"/>
  <c r="L50" i="83"/>
  <c r="AH45" i="83"/>
  <c r="L50" i="82"/>
  <c r="L50" i="81"/>
  <c r="AC20" i="83" l="1"/>
  <c r="AC33" i="90"/>
  <c r="AC29" i="81"/>
  <c r="AC43" i="82"/>
  <c r="AC36" i="90"/>
  <c r="AC43" i="81"/>
  <c r="AC24" i="82"/>
  <c r="AC44" i="87"/>
  <c r="AC37" i="88"/>
  <c r="AC39" i="87"/>
  <c r="AC21" i="89"/>
  <c r="AC33" i="87"/>
  <c r="AC19" i="83"/>
  <c r="AC41" i="87"/>
  <c r="AC26" i="83"/>
  <c r="AC23" i="83"/>
  <c r="AC25" i="81"/>
  <c r="AC21" i="90"/>
  <c r="AC41" i="86"/>
  <c r="AC31" i="86"/>
  <c r="AC28" i="87"/>
  <c r="AC44" i="88"/>
  <c r="AC41" i="81"/>
  <c r="AC32" i="88"/>
  <c r="AC42" i="87"/>
  <c r="AC24" i="83"/>
  <c r="AC37" i="86"/>
  <c r="AC18" i="81"/>
  <c r="AC18" i="90"/>
  <c r="AC27" i="87"/>
  <c r="AC38" i="82"/>
  <c r="AC44" i="89"/>
  <c r="AC33" i="88"/>
  <c r="AC30" i="89"/>
  <c r="AC29" i="87"/>
  <c r="AC34" i="85"/>
  <c r="AC19" i="84"/>
  <c r="AC41" i="85"/>
  <c r="AC34" i="89"/>
  <c r="AC42" i="90"/>
  <c r="AC32" i="90"/>
  <c r="AC18" i="89"/>
  <c r="AC22" i="89"/>
  <c r="AC26" i="85"/>
  <c r="AC30" i="84"/>
  <c r="AC32" i="82"/>
  <c r="AC38" i="87"/>
  <c r="AC37" i="83"/>
  <c r="AC28" i="84"/>
  <c r="AC30" i="90"/>
  <c r="AC25" i="89"/>
  <c r="AC17" i="89"/>
  <c r="AC24" i="81"/>
  <c r="AC16" i="89"/>
  <c r="AC33" i="81"/>
  <c r="AC28" i="85"/>
  <c r="AC44" i="90"/>
  <c r="AC28" i="81"/>
  <c r="AC41" i="89"/>
  <c r="AC15" i="81"/>
  <c r="AC39" i="89"/>
  <c r="AC19" i="87"/>
  <c r="AC38" i="88"/>
  <c r="AC42" i="81"/>
  <c r="AC26" i="86"/>
  <c r="AC31" i="85"/>
  <c r="AC40" i="82"/>
  <c r="AC22" i="81"/>
  <c r="AC44" i="83"/>
  <c r="AC28" i="82"/>
  <c r="AC38" i="89"/>
  <c r="AC31" i="82"/>
  <c r="AC33" i="85"/>
  <c r="AC29" i="88"/>
  <c r="AC41" i="88"/>
  <c r="AC40" i="87"/>
  <c r="AC38" i="84"/>
  <c r="AC17" i="83"/>
  <c r="AC39" i="82"/>
  <c r="AC34" i="81"/>
  <c r="AC21" i="83"/>
  <c r="AC44" i="82"/>
  <c r="AC16" i="81"/>
  <c r="AC16" i="87"/>
  <c r="AC26" i="84"/>
  <c r="AC30" i="88"/>
  <c r="AC40" i="88"/>
  <c r="AC24" i="90"/>
  <c r="AC25" i="84"/>
  <c r="AC37" i="85"/>
  <c r="AC24" i="85"/>
  <c r="AC16" i="83"/>
  <c r="AC26" i="81"/>
  <c r="AC18" i="88"/>
  <c r="AC22" i="90"/>
  <c r="AC17" i="90"/>
  <c r="AC42" i="85"/>
  <c r="AC36" i="85"/>
  <c r="AC40" i="83"/>
  <c r="AC32" i="83"/>
  <c r="AC41" i="82"/>
  <c r="AC25" i="83"/>
  <c r="AC20" i="88"/>
  <c r="AC22" i="82"/>
  <c r="AC25" i="82"/>
  <c r="AC30" i="86"/>
  <c r="AC42" i="83"/>
  <c r="AC26" i="89"/>
  <c r="AC27" i="81"/>
  <c r="AC42" i="84"/>
  <c r="AC22" i="84"/>
  <c r="AC43" i="87"/>
  <c r="AC43" i="86"/>
  <c r="AC44" i="84"/>
  <c r="AC42" i="82"/>
  <c r="AC15" i="82"/>
  <c r="AC38" i="85"/>
  <c r="AC26" i="82"/>
  <c r="AC19" i="81"/>
  <c r="AC31" i="83"/>
  <c r="AC30" i="81"/>
  <c r="AC32" i="84"/>
  <c r="AC38" i="81"/>
  <c r="AC21" i="86"/>
  <c r="AC27" i="84"/>
  <c r="AC17" i="84"/>
  <c r="AC30" i="83"/>
  <c r="AC20" i="82"/>
  <c r="AC40" i="89"/>
  <c r="AC22" i="88"/>
  <c r="AC31" i="87"/>
  <c r="AC16" i="84"/>
  <c r="AC16" i="86"/>
  <c r="T47" i="88"/>
  <c r="T48" i="88" s="1"/>
  <c r="AC37" i="89"/>
  <c r="AC31" i="90"/>
  <c r="AC31" i="89"/>
  <c r="AC38" i="90"/>
  <c r="AC27" i="86"/>
  <c r="AC35" i="84"/>
  <c r="AC34" i="88"/>
  <c r="AC35" i="87"/>
  <c r="AC40" i="86"/>
  <c r="AC21" i="84"/>
  <c r="AC34" i="83"/>
  <c r="AC34" i="82"/>
  <c r="AC20" i="81"/>
  <c r="AC26" i="88"/>
  <c r="AC22" i="87"/>
  <c r="AC36" i="82"/>
  <c r="AC27" i="89"/>
  <c r="AC23" i="82"/>
  <c r="T47" i="86"/>
  <c r="T48" i="86" s="1"/>
  <c r="AC15" i="89"/>
  <c r="AC28" i="90"/>
  <c r="AC24" i="89"/>
  <c r="AC44" i="85"/>
  <c r="AC31" i="81"/>
  <c r="AC35" i="83"/>
  <c r="AC14" i="82"/>
  <c r="AC41" i="83"/>
  <c r="AC33" i="83"/>
  <c r="AC32" i="87"/>
  <c r="AC15" i="86"/>
  <c r="AC15" i="85"/>
  <c r="AC18" i="84"/>
  <c r="AC40" i="81"/>
  <c r="AC21" i="81"/>
  <c r="AC42" i="89"/>
  <c r="AC19" i="88"/>
  <c r="AC26" i="87"/>
  <c r="AC28" i="86"/>
  <c r="AC24" i="84"/>
  <c r="AC29" i="85"/>
  <c r="AC38" i="86"/>
  <c r="AC29" i="90"/>
  <c r="AC33" i="89"/>
  <c r="Z45" i="87"/>
  <c r="AC32" i="86"/>
  <c r="AC17" i="85"/>
  <c r="AC37" i="87"/>
  <c r="AC33" i="86"/>
  <c r="AC15" i="87"/>
  <c r="AC41" i="84"/>
  <c r="AC29" i="84"/>
  <c r="AC36" i="83"/>
  <c r="AC28" i="83"/>
  <c r="AC17" i="82"/>
  <c r="AC35" i="88"/>
  <c r="AC20" i="90"/>
  <c r="AC19" i="89"/>
  <c r="AC23" i="87"/>
  <c r="AC16" i="85"/>
  <c r="AC20" i="86"/>
  <c r="AC37" i="84"/>
  <c r="AC40" i="84"/>
  <c r="AC26" i="90"/>
  <c r="AC28" i="88"/>
  <c r="AC25" i="88"/>
  <c r="AC36" i="86"/>
  <c r="AC18" i="86"/>
  <c r="AC20" i="84"/>
  <c r="AC25" i="85"/>
  <c r="AC22" i="85"/>
  <c r="AC33" i="82"/>
  <c r="AC44" i="81"/>
  <c r="AC17" i="81"/>
  <c r="AC30" i="85"/>
  <c r="AC18" i="83"/>
  <c r="AC36" i="81"/>
  <c r="AC37" i="81"/>
  <c r="AC37" i="90"/>
  <c r="AC18" i="82"/>
  <c r="Z45" i="82"/>
  <c r="AC20" i="89"/>
  <c r="AC27" i="83"/>
  <c r="AC32" i="81"/>
  <c r="AC39" i="81"/>
  <c r="AC25" i="86"/>
  <c r="Z45" i="84"/>
  <c r="AC36" i="87"/>
  <c r="AC20" i="87"/>
  <c r="AC17" i="87"/>
  <c r="AC36" i="89"/>
  <c r="AC23" i="90"/>
  <c r="AC29" i="89"/>
  <c r="AC42" i="88"/>
  <c r="AC27" i="90"/>
  <c r="AC15" i="88"/>
  <c r="AC24" i="86"/>
  <c r="AC33" i="84"/>
  <c r="AC34" i="90"/>
  <c r="AC21" i="85"/>
  <c r="AC36" i="84"/>
  <c r="AC18" i="85"/>
  <c r="AC34" i="84"/>
  <c r="AC22" i="83"/>
  <c r="T47" i="87"/>
  <c r="T48" i="87" s="1"/>
  <c r="Z45" i="81"/>
  <c r="Z45" i="85"/>
  <c r="AC15" i="90"/>
  <c r="AC35" i="85"/>
  <c r="AC23" i="88"/>
  <c r="AC21" i="87"/>
  <c r="AC17" i="86"/>
  <c r="AC20" i="85"/>
  <c r="AC43" i="83"/>
  <c r="AC38" i="83"/>
  <c r="AC39" i="83"/>
  <c r="AC30" i="82"/>
  <c r="AC43" i="89"/>
  <c r="T47" i="81"/>
  <c r="T48" i="81" s="1"/>
  <c r="T47" i="84"/>
  <c r="T48" i="84" s="1"/>
  <c r="T47" i="85"/>
  <c r="T48" i="85" s="1"/>
  <c r="Z45" i="90"/>
  <c r="AC39" i="90"/>
  <c r="AC23" i="89"/>
  <c r="AC23" i="86"/>
  <c r="AC39" i="85"/>
  <c r="AC39" i="84"/>
  <c r="AC30" i="87"/>
  <c r="AC35" i="86"/>
  <c r="AC19" i="86"/>
  <c r="AC43" i="85"/>
  <c r="AC27" i="85"/>
  <c r="AC21" i="82"/>
  <c r="AC15" i="83"/>
  <c r="AC23" i="81"/>
  <c r="T47" i="83"/>
  <c r="T48" i="83" s="1"/>
  <c r="AC14" i="85"/>
  <c r="T47" i="90"/>
  <c r="T48" i="90" s="1"/>
  <c r="Z45" i="89"/>
  <c r="AC43" i="88"/>
  <c r="AC27" i="88"/>
  <c r="AC19" i="90"/>
  <c r="AC16" i="88"/>
  <c r="AC18" i="87"/>
  <c r="AC39" i="86"/>
  <c r="AC23" i="85"/>
  <c r="AC25" i="87"/>
  <c r="AC29" i="86"/>
  <c r="AC23" i="84"/>
  <c r="AC29" i="82"/>
  <c r="AC35" i="82"/>
  <c r="AC27" i="82"/>
  <c r="AC19" i="82"/>
  <c r="T47" i="82"/>
  <c r="T48" i="82" s="1"/>
  <c r="Z45" i="83"/>
  <c r="Z45" i="86"/>
  <c r="Z45" i="88"/>
  <c r="AC39" i="88"/>
  <c r="AC40" i="90"/>
  <c r="AC31" i="88"/>
  <c r="AC34" i="87"/>
  <c r="AC24" i="87"/>
  <c r="AC43" i="84"/>
  <c r="AC31" i="84"/>
  <c r="AC15" i="84"/>
  <c r="AC37" i="82"/>
  <c r="AC35" i="89"/>
  <c r="T47" i="89"/>
  <c r="T48" i="89" s="1"/>
  <c r="AC14" i="90"/>
  <c r="AC14" i="89"/>
  <c r="AC14" i="88"/>
  <c r="AC14" i="87"/>
  <c r="AC14" i="86"/>
  <c r="AC14" i="84"/>
  <c r="AC14" i="83"/>
  <c r="AC14" i="81"/>
  <c r="L6" i="5" l="1"/>
  <c r="L7" i="5"/>
  <c r="L8" i="5"/>
  <c r="L9" i="5"/>
  <c r="L11" i="5"/>
  <c r="L12" i="5"/>
  <c r="L13" i="5"/>
  <c r="L14" i="5"/>
  <c r="L15" i="5"/>
  <c r="L16" i="5"/>
  <c r="L17" i="5"/>
  <c r="L18" i="5"/>
  <c r="L19" i="5"/>
  <c r="L5" i="5"/>
  <c r="T15" i="39" l="1"/>
  <c r="T14" i="39"/>
  <c r="T13" i="39"/>
  <c r="T12" i="39"/>
  <c r="T11" i="39"/>
  <c r="T10" i="39"/>
  <c r="T9" i="39"/>
  <c r="T8" i="39"/>
  <c r="T7" i="39"/>
  <c r="T6" i="39"/>
  <c r="Y45" i="41" l="1"/>
  <c r="S5" i="39" s="1"/>
  <c r="X45" i="41"/>
  <c r="R5" i="39" s="1"/>
  <c r="W45" i="41"/>
  <c r="Q5" i="39" s="1"/>
  <c r="V45" i="41"/>
  <c r="P5" i="39" s="1"/>
  <c r="U45" i="41"/>
  <c r="O5" i="39" s="1"/>
  <c r="T45" i="41"/>
  <c r="N5" i="39" s="1"/>
  <c r="S45" i="41"/>
  <c r="M5" i="39" s="1"/>
  <c r="R45" i="41"/>
  <c r="L5" i="39" s="1"/>
  <c r="Q45" i="41"/>
  <c r="K5" i="39" s="1"/>
  <c r="P45" i="41"/>
  <c r="J5" i="39" s="1"/>
  <c r="O45" i="41"/>
  <c r="I5" i="39" s="1"/>
  <c r="N45" i="41"/>
  <c r="H5" i="39" s="1"/>
  <c r="M45" i="41"/>
  <c r="L45" i="41"/>
  <c r="F5" i="39" s="1"/>
  <c r="K45" i="41"/>
  <c r="E5" i="39" s="1"/>
  <c r="J45" i="41"/>
  <c r="D5" i="39" s="1"/>
  <c r="I45" i="41"/>
  <c r="C5" i="39" s="1"/>
  <c r="D45" i="41"/>
  <c r="R3" i="41" s="1"/>
  <c r="AN44" i="41"/>
  <c r="AM44" i="41"/>
  <c r="AL44" i="41"/>
  <c r="AK44" i="41"/>
  <c r="AJ44" i="41"/>
  <c r="AA44" i="41" s="1"/>
  <c r="AI44" i="41"/>
  <c r="AH44" i="41"/>
  <c r="AG44" i="41"/>
  <c r="AF44" i="41"/>
  <c r="AD44" i="41"/>
  <c r="AN43" i="41"/>
  <c r="AM43" i="41"/>
  <c r="AL43" i="41"/>
  <c r="AK43" i="41"/>
  <c r="AJ43" i="41"/>
  <c r="AA43" i="41" s="1"/>
  <c r="AI43" i="41"/>
  <c r="AH43" i="41"/>
  <c r="AG43" i="41"/>
  <c r="AF43" i="41"/>
  <c r="AD43" i="41"/>
  <c r="AN42" i="41"/>
  <c r="AM42" i="41"/>
  <c r="AL42" i="41"/>
  <c r="AK42" i="41"/>
  <c r="AJ42" i="41"/>
  <c r="AI42" i="41"/>
  <c r="AH42" i="41"/>
  <c r="AG42" i="41"/>
  <c r="AF42" i="41"/>
  <c r="AD42" i="41"/>
  <c r="AN41" i="41"/>
  <c r="AM41" i="41"/>
  <c r="AL41" i="41"/>
  <c r="AK41" i="41"/>
  <c r="AJ41" i="41"/>
  <c r="AI41" i="41"/>
  <c r="AH41" i="41"/>
  <c r="AG41" i="41"/>
  <c r="AF41" i="41"/>
  <c r="AD41" i="41"/>
  <c r="AN40" i="41"/>
  <c r="AM40" i="41"/>
  <c r="AL40" i="41"/>
  <c r="AK40" i="41"/>
  <c r="AJ40" i="41"/>
  <c r="AI40" i="41"/>
  <c r="AH40" i="41"/>
  <c r="AG40" i="41"/>
  <c r="AF40" i="41"/>
  <c r="AD40" i="41"/>
  <c r="AN39" i="41"/>
  <c r="AM39" i="41"/>
  <c r="AL39" i="41"/>
  <c r="AK39" i="41"/>
  <c r="AJ39" i="41"/>
  <c r="AI39" i="41"/>
  <c r="AH39" i="41"/>
  <c r="AG39" i="41"/>
  <c r="AF39" i="41"/>
  <c r="AD39" i="41"/>
  <c r="AN38" i="41"/>
  <c r="AM38" i="41"/>
  <c r="AL38" i="41"/>
  <c r="AK38" i="41"/>
  <c r="AJ38" i="41"/>
  <c r="AA38" i="41" s="1"/>
  <c r="AI38" i="41"/>
  <c r="AH38" i="41"/>
  <c r="AG38" i="41"/>
  <c r="AF38" i="41"/>
  <c r="AD38" i="41"/>
  <c r="AN37" i="41"/>
  <c r="AM37" i="41"/>
  <c r="AL37" i="41"/>
  <c r="AK37" i="41"/>
  <c r="AJ37" i="41"/>
  <c r="AI37" i="41"/>
  <c r="AH37" i="41"/>
  <c r="AG37" i="41"/>
  <c r="AF37" i="41"/>
  <c r="AD37" i="41"/>
  <c r="AN36" i="41"/>
  <c r="AM36" i="41"/>
  <c r="AL36" i="41"/>
  <c r="AK36" i="41"/>
  <c r="AJ36" i="41"/>
  <c r="AI36" i="41"/>
  <c r="AH36" i="41"/>
  <c r="AG36" i="41"/>
  <c r="AF36" i="41"/>
  <c r="AD36" i="41"/>
  <c r="AN35" i="41"/>
  <c r="AM35" i="41"/>
  <c r="AL35" i="41"/>
  <c r="AK35" i="41"/>
  <c r="AJ35" i="41"/>
  <c r="AI35" i="41"/>
  <c r="AH35" i="41"/>
  <c r="AG35" i="41"/>
  <c r="AF35" i="41"/>
  <c r="AD35" i="41"/>
  <c r="AN34" i="41"/>
  <c r="AM34" i="41"/>
  <c r="AL34" i="41"/>
  <c r="AK34" i="41"/>
  <c r="AJ34" i="41"/>
  <c r="AI34" i="41"/>
  <c r="AH34" i="41"/>
  <c r="AG34" i="41"/>
  <c r="AF34" i="41"/>
  <c r="AD34" i="41"/>
  <c r="AN33" i="41"/>
  <c r="AM33" i="41"/>
  <c r="AL33" i="41"/>
  <c r="AK33" i="41"/>
  <c r="AJ33" i="41"/>
  <c r="AI33" i="41"/>
  <c r="AH33" i="41"/>
  <c r="AG33" i="41"/>
  <c r="AF33" i="41"/>
  <c r="AD33" i="41"/>
  <c r="AN32" i="41"/>
  <c r="AM32" i="41"/>
  <c r="AL32" i="41"/>
  <c r="AK32" i="41"/>
  <c r="AJ32" i="41"/>
  <c r="AA32" i="41" s="1"/>
  <c r="AI32" i="41"/>
  <c r="AH32" i="41"/>
  <c r="AG32" i="41"/>
  <c r="AF32" i="41"/>
  <c r="AD32" i="41"/>
  <c r="AN31" i="41"/>
  <c r="AM31" i="41"/>
  <c r="AL31" i="41"/>
  <c r="AK31" i="41"/>
  <c r="AJ31" i="41"/>
  <c r="AI31" i="41"/>
  <c r="AH31" i="41"/>
  <c r="AG31" i="41"/>
  <c r="AF31" i="41"/>
  <c r="AD31" i="41"/>
  <c r="AN30" i="41"/>
  <c r="AM30" i="41"/>
  <c r="AL30" i="41"/>
  <c r="AK30" i="41"/>
  <c r="AJ30" i="41"/>
  <c r="AI30" i="41"/>
  <c r="AH30" i="41"/>
  <c r="AG30" i="41"/>
  <c r="AF30" i="41"/>
  <c r="AD30" i="41"/>
  <c r="AN29" i="41"/>
  <c r="AM29" i="41"/>
  <c r="AL29" i="41"/>
  <c r="AK29" i="41"/>
  <c r="AJ29" i="41"/>
  <c r="AI29" i="41"/>
  <c r="AH29" i="41"/>
  <c r="AG29" i="41"/>
  <c r="AF29" i="41"/>
  <c r="AD29" i="41"/>
  <c r="AN28" i="41"/>
  <c r="AM28" i="41"/>
  <c r="AL28" i="41"/>
  <c r="AK28" i="41"/>
  <c r="AJ28" i="41"/>
  <c r="AI28" i="41"/>
  <c r="AH28" i="41"/>
  <c r="AG28" i="41"/>
  <c r="AF28" i="41"/>
  <c r="AD28" i="41"/>
  <c r="AN27" i="41"/>
  <c r="AM27" i="41"/>
  <c r="AL27" i="41"/>
  <c r="AK27" i="41"/>
  <c r="AJ27" i="41"/>
  <c r="AI27" i="41"/>
  <c r="AH27" i="41"/>
  <c r="AG27" i="41"/>
  <c r="AF27" i="41"/>
  <c r="AD27" i="41"/>
  <c r="AN26" i="41"/>
  <c r="AM26" i="41"/>
  <c r="AL26" i="41"/>
  <c r="AK26" i="41"/>
  <c r="AJ26" i="41"/>
  <c r="AA26" i="41" s="1"/>
  <c r="AI26" i="41"/>
  <c r="AH26" i="41"/>
  <c r="AG26" i="41"/>
  <c r="AF26" i="41"/>
  <c r="AD26" i="41"/>
  <c r="AN25" i="41"/>
  <c r="AM25" i="41"/>
  <c r="AL25" i="41"/>
  <c r="AK25" i="41"/>
  <c r="AJ25" i="41"/>
  <c r="AI25" i="41"/>
  <c r="AH25" i="41"/>
  <c r="AG25" i="41"/>
  <c r="AF25" i="41"/>
  <c r="AD25" i="41"/>
  <c r="AN24" i="41"/>
  <c r="AM24" i="41"/>
  <c r="AL24" i="41"/>
  <c r="AK24" i="41"/>
  <c r="AJ24" i="41"/>
  <c r="AI24" i="41"/>
  <c r="AH24" i="41"/>
  <c r="AG24" i="41"/>
  <c r="AF24" i="41"/>
  <c r="AD24" i="41"/>
  <c r="AN23" i="41"/>
  <c r="AM23" i="41"/>
  <c r="AL23" i="41"/>
  <c r="AK23" i="41"/>
  <c r="AJ23" i="41"/>
  <c r="AI23" i="41"/>
  <c r="AH23" i="41"/>
  <c r="AG23" i="41"/>
  <c r="AF23" i="41"/>
  <c r="AD23" i="41"/>
  <c r="AN22" i="41"/>
  <c r="AM22" i="41"/>
  <c r="AL22" i="41"/>
  <c r="AK22" i="41"/>
  <c r="AJ22" i="41"/>
  <c r="AI22" i="41"/>
  <c r="AH22" i="41"/>
  <c r="AG22" i="41"/>
  <c r="AF22" i="41"/>
  <c r="AD22" i="41"/>
  <c r="AN21" i="41"/>
  <c r="AM21" i="41"/>
  <c r="AL21" i="41"/>
  <c r="AK21" i="41"/>
  <c r="AJ21" i="41"/>
  <c r="AI21" i="41"/>
  <c r="AH21" i="41"/>
  <c r="AG21" i="41"/>
  <c r="AF21" i="41"/>
  <c r="AD21" i="41"/>
  <c r="AN20" i="41"/>
  <c r="AM20" i="41"/>
  <c r="AL20" i="41"/>
  <c r="AK20" i="41"/>
  <c r="AJ20" i="41"/>
  <c r="AA20" i="41" s="1"/>
  <c r="AI20" i="41"/>
  <c r="AH20" i="41"/>
  <c r="AG20" i="41"/>
  <c r="AF20" i="41"/>
  <c r="AD20" i="41"/>
  <c r="AN19" i="41"/>
  <c r="AM19" i="41"/>
  <c r="AL19" i="41"/>
  <c r="AK19" i="41"/>
  <c r="AJ19" i="41"/>
  <c r="AI19" i="41"/>
  <c r="AH19" i="41"/>
  <c r="AG19" i="41"/>
  <c r="AF19" i="41"/>
  <c r="AD19" i="41"/>
  <c r="AN18" i="41"/>
  <c r="AM18" i="41"/>
  <c r="AL18" i="41"/>
  <c r="AK18" i="41"/>
  <c r="AJ18" i="41"/>
  <c r="AI18" i="41"/>
  <c r="AH18" i="41"/>
  <c r="AG18" i="41"/>
  <c r="AF18" i="41"/>
  <c r="AD18" i="41"/>
  <c r="AN17" i="41"/>
  <c r="AM17" i="41"/>
  <c r="AL17" i="41"/>
  <c r="AK17" i="41"/>
  <c r="AJ17" i="41"/>
  <c r="AI17" i="41"/>
  <c r="AH17" i="41"/>
  <c r="AG17" i="41"/>
  <c r="AF17" i="41"/>
  <c r="AD17" i="41"/>
  <c r="AN16" i="41"/>
  <c r="AM16" i="41"/>
  <c r="AL16" i="41"/>
  <c r="AK16" i="41"/>
  <c r="AJ16" i="41"/>
  <c r="AI16" i="41"/>
  <c r="AH16" i="41"/>
  <c r="AG16" i="41"/>
  <c r="AF16" i="41"/>
  <c r="AD16" i="41"/>
  <c r="AN15" i="41"/>
  <c r="AM15" i="41"/>
  <c r="AL15" i="41"/>
  <c r="AK15" i="41"/>
  <c r="AJ15" i="41"/>
  <c r="AI15" i="41"/>
  <c r="AH15" i="41"/>
  <c r="AG15" i="41"/>
  <c r="AF15" i="41"/>
  <c r="AD15" i="41"/>
  <c r="AN14" i="41"/>
  <c r="AM14" i="41"/>
  <c r="AL14" i="41"/>
  <c r="AK14" i="41"/>
  <c r="AJ14" i="41"/>
  <c r="AA14" i="41" s="1"/>
  <c r="AI14" i="41"/>
  <c r="AH14" i="41"/>
  <c r="AG14" i="41"/>
  <c r="AF14" i="41"/>
  <c r="AD14" i="41"/>
  <c r="E4" i="4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L25" i="1"/>
  <c r="AM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L31" i="1"/>
  <c r="AM31" i="1"/>
  <c r="AN31" i="1"/>
  <c r="AL32" i="1"/>
  <c r="AM32" i="1"/>
  <c r="AN32" i="1"/>
  <c r="AL33" i="1"/>
  <c r="AM33" i="1"/>
  <c r="AN33" i="1"/>
  <c r="AL34" i="1"/>
  <c r="AM34" i="1"/>
  <c r="AN34" i="1"/>
  <c r="AL35" i="1"/>
  <c r="AM35" i="1"/>
  <c r="AN35" i="1"/>
  <c r="AL36" i="1"/>
  <c r="AM36" i="1"/>
  <c r="AN36" i="1"/>
  <c r="AL37" i="1"/>
  <c r="AM37" i="1"/>
  <c r="AN37" i="1"/>
  <c r="AL38" i="1"/>
  <c r="AM38" i="1"/>
  <c r="AN38" i="1"/>
  <c r="AL39" i="1"/>
  <c r="AM39" i="1"/>
  <c r="AN39" i="1"/>
  <c r="AL40" i="1"/>
  <c r="AM40" i="1"/>
  <c r="AN40" i="1"/>
  <c r="AL41" i="1"/>
  <c r="AM41" i="1"/>
  <c r="AN41" i="1"/>
  <c r="AL42" i="1"/>
  <c r="AM42" i="1"/>
  <c r="AN42" i="1"/>
  <c r="AL43" i="1"/>
  <c r="AM43" i="1"/>
  <c r="AN43" i="1"/>
  <c r="AL44" i="1"/>
  <c r="AM44" i="1"/>
  <c r="AN44" i="1"/>
  <c r="AN14" i="1"/>
  <c r="AM14" i="1"/>
  <c r="AL14" i="1"/>
  <c r="R45" i="1"/>
  <c r="L4" i="39" s="1"/>
  <c r="S45" i="1"/>
  <c r="M4" i="39" s="1"/>
  <c r="T45" i="1"/>
  <c r="N4" i="39" s="1"/>
  <c r="N16" i="39" s="1"/>
  <c r="U45" i="1"/>
  <c r="O4" i="39" s="1"/>
  <c r="O16" i="39" s="1"/>
  <c r="V45" i="1"/>
  <c r="P4" i="39" s="1"/>
  <c r="W45" i="1"/>
  <c r="Q4" i="39" s="1"/>
  <c r="Q16" i="39" s="1"/>
  <c r="X45" i="1"/>
  <c r="R4" i="39" s="1"/>
  <c r="R16" i="39" s="1"/>
  <c r="Y45" i="1"/>
  <c r="S4" i="39" s="1"/>
  <c r="S16" i="39" s="1"/>
  <c r="AA19" i="41" l="1"/>
  <c r="AA25" i="41"/>
  <c r="AA31" i="41"/>
  <c r="AA37" i="41"/>
  <c r="AA18" i="41"/>
  <c r="AA24" i="41"/>
  <c r="AA30" i="41"/>
  <c r="AA36" i="41"/>
  <c r="AA42" i="41"/>
  <c r="AA17" i="41"/>
  <c r="AA23" i="41"/>
  <c r="AA29" i="41"/>
  <c r="AA35" i="41"/>
  <c r="AA41" i="41"/>
  <c r="AA16" i="41"/>
  <c r="AA22" i="41"/>
  <c r="AA28" i="41"/>
  <c r="AA34" i="41"/>
  <c r="AA40" i="41"/>
  <c r="AA15" i="41"/>
  <c r="AA21" i="41"/>
  <c r="AA27" i="41"/>
  <c r="AA33" i="41"/>
  <c r="AA39" i="41"/>
  <c r="M16" i="39"/>
  <c r="P16" i="39"/>
  <c r="L16" i="39"/>
  <c r="Z31" i="41"/>
  <c r="Z27" i="41"/>
  <c r="Z37" i="41"/>
  <c r="Z39" i="41"/>
  <c r="Z43" i="41"/>
  <c r="Z16" i="41"/>
  <c r="Z17" i="41"/>
  <c r="Z15" i="41"/>
  <c r="Z30" i="41"/>
  <c r="Z25" i="41"/>
  <c r="L49" i="41"/>
  <c r="G5" i="39"/>
  <c r="T5" i="39" s="1"/>
  <c r="Z29" i="41"/>
  <c r="Z41" i="41"/>
  <c r="Z34" i="41"/>
  <c r="Z19" i="41"/>
  <c r="Z33" i="41"/>
  <c r="Z35" i="41"/>
  <c r="Z38" i="41"/>
  <c r="L48" i="41"/>
  <c r="AM45" i="1"/>
  <c r="AL45" i="1"/>
  <c r="Z23" i="41"/>
  <c r="AN45" i="41"/>
  <c r="AJ45" i="41"/>
  <c r="AF45" i="41"/>
  <c r="Z26" i="41"/>
  <c r="Z21" i="41"/>
  <c r="Z42" i="41"/>
  <c r="AH45" i="41"/>
  <c r="AL45" i="41"/>
  <c r="Z18" i="41"/>
  <c r="Z22" i="41"/>
  <c r="AG45" i="41"/>
  <c r="AK45" i="41"/>
  <c r="AI45" i="41"/>
  <c r="AM45" i="41"/>
  <c r="Z28" i="41"/>
  <c r="Z32" i="41"/>
  <c r="Z36" i="41"/>
  <c r="Z40" i="41"/>
  <c r="Z44" i="41"/>
  <c r="AC44" i="41" s="1"/>
  <c r="Z20" i="41"/>
  <c r="AC20" i="41" s="1"/>
  <c r="Z24" i="41"/>
  <c r="AC24" i="41" s="1"/>
  <c r="L47" i="41"/>
  <c r="L50" i="41"/>
  <c r="Z14" i="41"/>
  <c r="AN45" i="1"/>
  <c r="AC42" i="41" l="1"/>
  <c r="AC27" i="41"/>
  <c r="AC16" i="41"/>
  <c r="AC41" i="41"/>
  <c r="AC25" i="41"/>
  <c r="AC43" i="41"/>
  <c r="AC32" i="41"/>
  <c r="AC19" i="41"/>
  <c r="AC39" i="41"/>
  <c r="AC37" i="41"/>
  <c r="AC38" i="41"/>
  <c r="AC31" i="41"/>
  <c r="AC22" i="41"/>
  <c r="AC40" i="41"/>
  <c r="AC36" i="41"/>
  <c r="AC18" i="41"/>
  <c r="AC26" i="41"/>
  <c r="AC23" i="41"/>
  <c r="AC33" i="41"/>
  <c r="AC29" i="41"/>
  <c r="AC30" i="41"/>
  <c r="AC34" i="41"/>
  <c r="AC15" i="41"/>
  <c r="AC17" i="41"/>
  <c r="AC28" i="41"/>
  <c r="AC35" i="41"/>
  <c r="AC21" i="41"/>
  <c r="T47" i="41"/>
  <c r="T48" i="41" s="1"/>
  <c r="AC14" i="41"/>
  <c r="Z45" i="41"/>
  <c r="D45" i="31"/>
  <c r="T3" i="31" s="1"/>
  <c r="D45" i="1"/>
  <c r="R3" i="1" s="1"/>
  <c r="D50" i="34"/>
  <c r="D51" i="34" s="1"/>
  <c r="O20" i="5"/>
  <c r="O21" i="5" s="1"/>
  <c r="J16" i="5"/>
  <c r="P11" i="38"/>
  <c r="P10" i="38"/>
  <c r="O13" i="38"/>
  <c r="D13" i="38"/>
  <c r="E13" i="38"/>
  <c r="F13" i="38"/>
  <c r="G13" i="38"/>
  <c r="H13" i="38"/>
  <c r="I13" i="38"/>
  <c r="J13" i="38"/>
  <c r="K13" i="38"/>
  <c r="L13" i="38"/>
  <c r="M13" i="38"/>
  <c r="N13" i="38"/>
  <c r="E12" i="38"/>
  <c r="F12" i="38"/>
  <c r="G12" i="38"/>
  <c r="H12" i="38"/>
  <c r="I12" i="38"/>
  <c r="J12" i="38"/>
  <c r="K12" i="38"/>
  <c r="L12" i="38"/>
  <c r="M12" i="38"/>
  <c r="N12" i="38"/>
  <c r="O12" i="38"/>
  <c r="D12" i="38"/>
  <c r="D16" i="34"/>
  <c r="D26" i="34" s="1"/>
  <c r="D27" i="34"/>
  <c r="D28" i="34"/>
  <c r="B25" i="5"/>
  <c r="E5" i="89" s="1"/>
  <c r="B14" i="89" s="1"/>
  <c r="J15" i="5"/>
  <c r="AF15" i="1"/>
  <c r="AG15" i="1"/>
  <c r="AH15" i="1"/>
  <c r="AI15" i="1"/>
  <c r="AJ15" i="1"/>
  <c r="AK15" i="1"/>
  <c r="AF16" i="1"/>
  <c r="AG16" i="1"/>
  <c r="AH16" i="1"/>
  <c r="AI16" i="1"/>
  <c r="AJ16" i="1"/>
  <c r="AK16" i="1"/>
  <c r="AF17" i="1"/>
  <c r="AG17" i="1"/>
  <c r="AH17" i="1"/>
  <c r="AI17" i="1"/>
  <c r="AJ17" i="1"/>
  <c r="AK17" i="1"/>
  <c r="AF18" i="1"/>
  <c r="AG18" i="1"/>
  <c r="AH18" i="1"/>
  <c r="AI18" i="1"/>
  <c r="AJ18" i="1"/>
  <c r="AA18" i="1" s="1"/>
  <c r="AK18" i="1"/>
  <c r="AF19" i="1"/>
  <c r="AG19" i="1"/>
  <c r="AH19" i="1"/>
  <c r="AI19" i="1"/>
  <c r="AJ19" i="1"/>
  <c r="AK19" i="1"/>
  <c r="AF20" i="1"/>
  <c r="AG20" i="1"/>
  <c r="AH20" i="1"/>
  <c r="AI20" i="1"/>
  <c r="AJ20" i="1"/>
  <c r="AA20" i="1" s="1"/>
  <c r="AK20" i="1"/>
  <c r="AF21" i="1"/>
  <c r="AG21" i="1"/>
  <c r="AH21" i="1"/>
  <c r="AI21" i="1"/>
  <c r="AJ21" i="1"/>
  <c r="AK21" i="1"/>
  <c r="AF22" i="1"/>
  <c r="AG22" i="1"/>
  <c r="AH22" i="1"/>
  <c r="AI22" i="1"/>
  <c r="AJ22" i="1"/>
  <c r="AA22" i="1" s="1"/>
  <c r="AK22" i="1"/>
  <c r="AF23" i="1"/>
  <c r="AG23" i="1"/>
  <c r="AH23" i="1"/>
  <c r="AI23" i="1"/>
  <c r="AJ23" i="1"/>
  <c r="AK23" i="1"/>
  <c r="AF24" i="1"/>
  <c r="AG24" i="1"/>
  <c r="AH24" i="1"/>
  <c r="AI24" i="1"/>
  <c r="AJ24" i="1"/>
  <c r="AA24" i="1" s="1"/>
  <c r="AK24" i="1"/>
  <c r="AF25" i="1"/>
  <c r="AG25" i="1"/>
  <c r="AH25" i="1"/>
  <c r="AI25" i="1"/>
  <c r="AJ25" i="1"/>
  <c r="AK25" i="1"/>
  <c r="AF26" i="1"/>
  <c r="AG26" i="1"/>
  <c r="AH26" i="1"/>
  <c r="AI26" i="1"/>
  <c r="AJ26" i="1"/>
  <c r="AA26" i="1" s="1"/>
  <c r="AK26" i="1"/>
  <c r="AF27" i="1"/>
  <c r="AG27" i="1"/>
  <c r="AH27" i="1"/>
  <c r="AI27" i="1"/>
  <c r="AJ27" i="1"/>
  <c r="AK27" i="1"/>
  <c r="AF28" i="1"/>
  <c r="AG28" i="1"/>
  <c r="AH28" i="1"/>
  <c r="AI28" i="1"/>
  <c r="AJ28" i="1"/>
  <c r="AA28" i="1" s="1"/>
  <c r="AK28" i="1"/>
  <c r="AF29" i="1"/>
  <c r="AG29" i="1"/>
  <c r="AH29" i="1"/>
  <c r="AI29" i="1"/>
  <c r="AJ29" i="1"/>
  <c r="AK29" i="1"/>
  <c r="AF30" i="1"/>
  <c r="AG30" i="1"/>
  <c r="AH30" i="1"/>
  <c r="AI30" i="1"/>
  <c r="AJ30" i="1"/>
  <c r="AA30" i="1" s="1"/>
  <c r="AK30" i="1"/>
  <c r="AF31" i="1"/>
  <c r="AG31" i="1"/>
  <c r="AH31" i="1"/>
  <c r="AI31" i="1"/>
  <c r="AJ31" i="1"/>
  <c r="AK31" i="1"/>
  <c r="AF32" i="1"/>
  <c r="AG32" i="1"/>
  <c r="AH32" i="1"/>
  <c r="AI32" i="1"/>
  <c r="AJ32" i="1"/>
  <c r="AA32" i="1" s="1"/>
  <c r="AK32" i="1"/>
  <c r="AF33" i="1"/>
  <c r="AG33" i="1"/>
  <c r="AH33" i="1"/>
  <c r="AI33" i="1"/>
  <c r="AJ33" i="1"/>
  <c r="AK33" i="1"/>
  <c r="AF34" i="1"/>
  <c r="AG34" i="1"/>
  <c r="AH34" i="1"/>
  <c r="AI34" i="1"/>
  <c r="AJ34" i="1"/>
  <c r="AA34" i="1" s="1"/>
  <c r="AK34" i="1"/>
  <c r="AF35" i="1"/>
  <c r="AG35" i="1"/>
  <c r="AH35" i="1"/>
  <c r="AI35" i="1"/>
  <c r="AJ35" i="1"/>
  <c r="AK35" i="1"/>
  <c r="AF36" i="1"/>
  <c r="AG36" i="1"/>
  <c r="AH36" i="1"/>
  <c r="AI36" i="1"/>
  <c r="AJ36" i="1"/>
  <c r="AA36" i="1" s="1"/>
  <c r="AK36" i="1"/>
  <c r="AF37" i="1"/>
  <c r="AG37" i="1"/>
  <c r="AH37" i="1"/>
  <c r="AI37" i="1"/>
  <c r="AJ37" i="1"/>
  <c r="AK37" i="1"/>
  <c r="AF38" i="1"/>
  <c r="AG38" i="1"/>
  <c r="AH38" i="1"/>
  <c r="AI38" i="1"/>
  <c r="AJ38" i="1"/>
  <c r="AA38" i="1" s="1"/>
  <c r="AK38" i="1"/>
  <c r="AF39" i="1"/>
  <c r="AG39" i="1"/>
  <c r="AH39" i="1"/>
  <c r="AI39" i="1"/>
  <c r="AJ39" i="1"/>
  <c r="AK39" i="1"/>
  <c r="AF40" i="1"/>
  <c r="AG40" i="1"/>
  <c r="AH40" i="1"/>
  <c r="AI40" i="1"/>
  <c r="AJ40" i="1"/>
  <c r="AA40" i="1" s="1"/>
  <c r="AK40" i="1"/>
  <c r="AF41" i="1"/>
  <c r="AG41" i="1"/>
  <c r="AH41" i="1"/>
  <c r="AI41" i="1"/>
  <c r="AJ41" i="1"/>
  <c r="AK41" i="1"/>
  <c r="AF42" i="1"/>
  <c r="AG42" i="1"/>
  <c r="AH42" i="1"/>
  <c r="AI42" i="1"/>
  <c r="AJ42" i="1"/>
  <c r="AA42" i="1" s="1"/>
  <c r="AK42" i="1"/>
  <c r="AF43" i="1"/>
  <c r="AG43" i="1"/>
  <c r="AH43" i="1"/>
  <c r="AI43" i="1"/>
  <c r="AJ43" i="1"/>
  <c r="AK43" i="1"/>
  <c r="AF44" i="1"/>
  <c r="AG44" i="1"/>
  <c r="AH44" i="1"/>
  <c r="AI44" i="1"/>
  <c r="AJ44" i="1"/>
  <c r="AA44" i="1" s="1"/>
  <c r="AK4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J14" i="1"/>
  <c r="AI14" i="1"/>
  <c r="AF14" i="1"/>
  <c r="AG14" i="1"/>
  <c r="AH14" i="1"/>
  <c r="AK14" i="1"/>
  <c r="AD14" i="1"/>
  <c r="R45" i="31"/>
  <c r="E4" i="31"/>
  <c r="T4" i="31"/>
  <c r="B15" i="5"/>
  <c r="Y14" i="31"/>
  <c r="Z14" i="31"/>
  <c r="AA14" i="31"/>
  <c r="AB14" i="31"/>
  <c r="T14" i="31" s="1"/>
  <c r="AC14" i="31"/>
  <c r="W14" i="31"/>
  <c r="Y15" i="31"/>
  <c r="Z15" i="31"/>
  <c r="AA15" i="31"/>
  <c r="AB15" i="31"/>
  <c r="AC15" i="31"/>
  <c r="W15" i="31"/>
  <c r="Y16" i="31"/>
  <c r="Z16" i="31"/>
  <c r="AA16" i="31"/>
  <c r="AB16" i="31"/>
  <c r="T16" i="31" s="1"/>
  <c r="AC16" i="31"/>
  <c r="W16" i="31"/>
  <c r="Y17" i="31"/>
  <c r="Z17" i="31"/>
  <c r="AA17" i="31"/>
  <c r="AB17" i="31"/>
  <c r="AC17" i="31"/>
  <c r="W17" i="31"/>
  <c r="Y18" i="31"/>
  <c r="Z18" i="31"/>
  <c r="AA18" i="31"/>
  <c r="AB18" i="31"/>
  <c r="T18" i="31" s="1"/>
  <c r="AC18" i="31"/>
  <c r="W18" i="31"/>
  <c r="Y19" i="31"/>
  <c r="Z19" i="31"/>
  <c r="AA19" i="31"/>
  <c r="AB19" i="31"/>
  <c r="AC19" i="31"/>
  <c r="W19" i="31"/>
  <c r="Y20" i="31"/>
  <c r="Z20" i="31"/>
  <c r="AA20" i="31"/>
  <c r="AB20" i="31"/>
  <c r="T20" i="31" s="1"/>
  <c r="AC20" i="31"/>
  <c r="W20" i="31"/>
  <c r="Y21" i="31"/>
  <c r="Z21" i="31"/>
  <c r="AA21" i="31"/>
  <c r="AB21" i="31"/>
  <c r="T21" i="31" s="1"/>
  <c r="AC21" i="31"/>
  <c r="V21" i="31"/>
  <c r="W21" i="31"/>
  <c r="Y22" i="31"/>
  <c r="Z22" i="31"/>
  <c r="AA22" i="31"/>
  <c r="AB22" i="31"/>
  <c r="AC22" i="31"/>
  <c r="W22" i="31"/>
  <c r="Y23" i="31"/>
  <c r="Z23" i="31"/>
  <c r="AA23" i="31"/>
  <c r="AB23" i="31"/>
  <c r="AC23" i="31"/>
  <c r="W23" i="31"/>
  <c r="Y24" i="31"/>
  <c r="Z24" i="31"/>
  <c r="AA24" i="31"/>
  <c r="AB24" i="31"/>
  <c r="AC24" i="31"/>
  <c r="V24" i="31"/>
  <c r="W24" i="31"/>
  <c r="Y25" i="31"/>
  <c r="Z25" i="31"/>
  <c r="AA25" i="31"/>
  <c r="AB25" i="31"/>
  <c r="AC25" i="31"/>
  <c r="W25" i="31"/>
  <c r="Y26" i="31"/>
  <c r="Z26" i="31"/>
  <c r="AA26" i="31"/>
  <c r="AB26" i="31"/>
  <c r="AC26" i="31"/>
  <c r="W26" i="31"/>
  <c r="Y27" i="31"/>
  <c r="Z27" i="31"/>
  <c r="AA27" i="31"/>
  <c r="AB27" i="31"/>
  <c r="AC27" i="31"/>
  <c r="W27" i="31"/>
  <c r="Y28" i="31"/>
  <c r="Z28" i="31"/>
  <c r="AA28" i="31"/>
  <c r="AB28" i="31"/>
  <c r="AC28" i="31"/>
  <c r="W28" i="31"/>
  <c r="Y29" i="31"/>
  <c r="Z29" i="31"/>
  <c r="AA29" i="31"/>
  <c r="AB29" i="31"/>
  <c r="AC29" i="31"/>
  <c r="W29" i="31"/>
  <c r="Y30" i="31"/>
  <c r="Z30" i="31"/>
  <c r="AA30" i="31"/>
  <c r="AB30" i="31"/>
  <c r="AC30" i="31"/>
  <c r="W30" i="31"/>
  <c r="Y31" i="31"/>
  <c r="Z31" i="31"/>
  <c r="AA31" i="31"/>
  <c r="AB31" i="31"/>
  <c r="AC31" i="31"/>
  <c r="W31" i="31"/>
  <c r="Y32" i="31"/>
  <c r="Z32" i="31"/>
  <c r="AA32" i="31"/>
  <c r="AB32" i="31"/>
  <c r="AC32" i="31"/>
  <c r="W32" i="31"/>
  <c r="Y33" i="31"/>
  <c r="Z33" i="31"/>
  <c r="AA33" i="31"/>
  <c r="AB33" i="31"/>
  <c r="AC33" i="31"/>
  <c r="W33" i="31"/>
  <c r="Y34" i="31"/>
  <c r="Z34" i="31"/>
  <c r="AA34" i="31"/>
  <c r="AB34" i="31"/>
  <c r="AC34" i="31"/>
  <c r="W34" i="31"/>
  <c r="Y35" i="31"/>
  <c r="Z35" i="31"/>
  <c r="AA35" i="31"/>
  <c r="AB35" i="31"/>
  <c r="AC35" i="31"/>
  <c r="W35" i="31"/>
  <c r="Y36" i="31"/>
  <c r="Z36" i="31"/>
  <c r="AA36" i="31"/>
  <c r="AB36" i="31"/>
  <c r="AC36" i="31"/>
  <c r="W36" i="31"/>
  <c r="Y37" i="31"/>
  <c r="Z37" i="31"/>
  <c r="AA37" i="31"/>
  <c r="AB37" i="31"/>
  <c r="AC37" i="31"/>
  <c r="W37" i="31"/>
  <c r="Y38" i="31"/>
  <c r="Z38" i="31"/>
  <c r="AA38" i="31"/>
  <c r="AB38" i="31"/>
  <c r="AC38" i="31"/>
  <c r="W38" i="31"/>
  <c r="Y39" i="31"/>
  <c r="Z39" i="31"/>
  <c r="AA39" i="31"/>
  <c r="AB39" i="31"/>
  <c r="AC39" i="31"/>
  <c r="W39" i="31"/>
  <c r="Y40" i="31"/>
  <c r="Z40" i="31"/>
  <c r="AA40" i="31"/>
  <c r="AB40" i="31"/>
  <c r="AC40" i="31"/>
  <c r="W40" i="31"/>
  <c r="Y41" i="31"/>
  <c r="Z41" i="31"/>
  <c r="AA41" i="31"/>
  <c r="AB41" i="31"/>
  <c r="AC41" i="31"/>
  <c r="W41" i="31"/>
  <c r="Y42" i="31"/>
  <c r="Z42" i="31"/>
  <c r="AA42" i="31"/>
  <c r="AB42" i="31"/>
  <c r="AC42" i="31"/>
  <c r="W42" i="31"/>
  <c r="Y43" i="31"/>
  <c r="Z43" i="31"/>
  <c r="AA43" i="31"/>
  <c r="AB43" i="31"/>
  <c r="AC43" i="31"/>
  <c r="W43" i="31"/>
  <c r="Y44" i="31"/>
  <c r="Z44" i="31"/>
  <c r="AA44" i="31"/>
  <c r="AB44" i="31"/>
  <c r="AC44" i="31"/>
  <c r="W44" i="31"/>
  <c r="I45" i="31"/>
  <c r="J45" i="31"/>
  <c r="K45" i="31"/>
  <c r="L45" i="31"/>
  <c r="M45" i="31"/>
  <c r="N45" i="31"/>
  <c r="O45" i="31"/>
  <c r="P45" i="31"/>
  <c r="Q45" i="31"/>
  <c r="I45" i="1"/>
  <c r="C4" i="39" s="1"/>
  <c r="J45" i="1"/>
  <c r="D4" i="39" s="1"/>
  <c r="D16" i="39" s="1"/>
  <c r="K45" i="1"/>
  <c r="E4" i="39" s="1"/>
  <c r="E16" i="39" s="1"/>
  <c r="L45" i="1"/>
  <c r="F4" i="39" s="1"/>
  <c r="F16" i="39" s="1"/>
  <c r="M45" i="1"/>
  <c r="N45" i="1"/>
  <c r="H4" i="39" s="1"/>
  <c r="H16" i="39" s="1"/>
  <c r="O45" i="1"/>
  <c r="I4" i="39" s="1"/>
  <c r="I16" i="39" s="1"/>
  <c r="P45" i="1"/>
  <c r="J4" i="39" s="1"/>
  <c r="J16" i="39" s="1"/>
  <c r="Q45" i="1"/>
  <c r="K4" i="39" s="1"/>
  <c r="K16" i="39" s="1"/>
  <c r="C22" i="39"/>
  <c r="C25" i="39"/>
  <c r="C26" i="39"/>
  <c r="D26" i="39"/>
  <c r="D27" i="39"/>
  <c r="C28" i="39"/>
  <c r="D28" i="39"/>
  <c r="D29" i="39"/>
  <c r="D30" i="39"/>
  <c r="R6" i="1"/>
  <c r="R4" i="1"/>
  <c r="B26" i="5"/>
  <c r="E5" i="90" s="1"/>
  <c r="B14" i="90" s="1"/>
  <c r="B24" i="5"/>
  <c r="E5" i="88" s="1"/>
  <c r="B14" i="88" s="1"/>
  <c r="B23" i="5"/>
  <c r="E5" i="87" s="1"/>
  <c r="B14" i="87" s="1"/>
  <c r="B22" i="5"/>
  <c r="E5" i="86" s="1"/>
  <c r="B14" i="86" s="1"/>
  <c r="B21" i="5"/>
  <c r="E5" i="85" s="1"/>
  <c r="B14" i="85" s="1"/>
  <c r="B20" i="5"/>
  <c r="E5" i="84" s="1"/>
  <c r="B14" i="84" s="1"/>
  <c r="B19" i="5"/>
  <c r="E5" i="83" s="1"/>
  <c r="B14" i="83" s="1"/>
  <c r="B18" i="5"/>
  <c r="E5" i="82" s="1"/>
  <c r="B14" i="82" s="1"/>
  <c r="B17" i="5"/>
  <c r="E5" i="81" s="1"/>
  <c r="B14" i="81" s="1"/>
  <c r="B16" i="5"/>
  <c r="E5" i="41" s="1"/>
  <c r="E4" i="1"/>
  <c r="C20" i="39"/>
  <c r="C27" i="39"/>
  <c r="C23" i="39"/>
  <c r="C21" i="39"/>
  <c r="D24" i="39"/>
  <c r="D22" i="39"/>
  <c r="D21" i="39"/>
  <c r="T19" i="31" l="1"/>
  <c r="T17" i="31"/>
  <c r="T15" i="31"/>
  <c r="T34" i="31"/>
  <c r="T30" i="31"/>
  <c r="T28" i="31"/>
  <c r="T26" i="31"/>
  <c r="T32" i="31"/>
  <c r="T38" i="31"/>
  <c r="T36" i="31"/>
  <c r="T40" i="31"/>
  <c r="AA14" i="1"/>
  <c r="Z34" i="1"/>
  <c r="AC34" i="1" s="1"/>
  <c r="T35" i="31"/>
  <c r="T25" i="31"/>
  <c r="V25" i="31" s="1"/>
  <c r="AA35" i="1"/>
  <c r="AA33" i="1"/>
  <c r="AA31" i="1"/>
  <c r="AA29" i="1"/>
  <c r="AA27" i="1"/>
  <c r="AA25" i="1"/>
  <c r="AA23" i="1"/>
  <c r="AA21" i="1"/>
  <c r="AA19" i="1"/>
  <c r="AA17" i="1"/>
  <c r="AA15" i="1"/>
  <c r="T39" i="31"/>
  <c r="T29" i="31"/>
  <c r="AA43" i="1"/>
  <c r="T23" i="31"/>
  <c r="T43" i="31"/>
  <c r="T31" i="31"/>
  <c r="AA37" i="1"/>
  <c r="T37" i="31"/>
  <c r="T27" i="31"/>
  <c r="AA41" i="1"/>
  <c r="T41" i="31"/>
  <c r="T33" i="31"/>
  <c r="AA39" i="1"/>
  <c r="T42" i="31"/>
  <c r="T44" i="31"/>
  <c r="AA16" i="1"/>
  <c r="S43" i="31"/>
  <c r="V28" i="31"/>
  <c r="S42" i="31"/>
  <c r="S41" i="31"/>
  <c r="S40" i="31"/>
  <c r="V40" i="31" s="1"/>
  <c r="S24" i="31"/>
  <c r="S23" i="31"/>
  <c r="S22" i="31"/>
  <c r="S39" i="31"/>
  <c r="S38" i="31"/>
  <c r="S37" i="31"/>
  <c r="S36" i="31"/>
  <c r="S35" i="31"/>
  <c r="S34" i="31"/>
  <c r="S33" i="31"/>
  <c r="S32" i="31"/>
  <c r="S31" i="31"/>
  <c r="S30" i="31"/>
  <c r="S29" i="31"/>
  <c r="S26" i="31"/>
  <c r="R7" i="41"/>
  <c r="R7" i="82"/>
  <c r="Z27" i="1"/>
  <c r="Z29" i="1"/>
  <c r="AC29" i="1" s="1"/>
  <c r="V18" i="31"/>
  <c r="Z44" i="1"/>
  <c r="AC44" i="1" s="1"/>
  <c r="Z19" i="1"/>
  <c r="R7" i="1"/>
  <c r="R8" i="1" s="1"/>
  <c r="S20" i="31"/>
  <c r="T7" i="31"/>
  <c r="D18" i="34"/>
  <c r="D21" i="34" s="1"/>
  <c r="D22" i="34" s="1"/>
  <c r="D23" i="34" s="1"/>
  <c r="J7" i="5"/>
  <c r="J10" i="5" s="1"/>
  <c r="J11" i="5" s="1"/>
  <c r="J12" i="5" s="1"/>
  <c r="Z22" i="1"/>
  <c r="AC22" i="1" s="1"/>
  <c r="S16" i="31"/>
  <c r="S14" i="31"/>
  <c r="Z14" i="1"/>
  <c r="Z42" i="1"/>
  <c r="Z41" i="1"/>
  <c r="Z40" i="1"/>
  <c r="AC40" i="1" s="1"/>
  <c r="Z39" i="1"/>
  <c r="Z38" i="1"/>
  <c r="Z37" i="1"/>
  <c r="Z35" i="1"/>
  <c r="AC35" i="1" s="1"/>
  <c r="Z33" i="1"/>
  <c r="AC33" i="1" s="1"/>
  <c r="Z32" i="1"/>
  <c r="Z31" i="1"/>
  <c r="Z30" i="1"/>
  <c r="Z28" i="1"/>
  <c r="AC28" i="1" s="1"/>
  <c r="Z26" i="1"/>
  <c r="Z25" i="1"/>
  <c r="AC25" i="1" s="1"/>
  <c r="Z24" i="1"/>
  <c r="Z21" i="1"/>
  <c r="Z20" i="1"/>
  <c r="Z18" i="1"/>
  <c r="Z17" i="1"/>
  <c r="R6" i="36"/>
  <c r="R7" i="36" s="1"/>
  <c r="P12" i="38"/>
  <c r="T5" i="31"/>
  <c r="Z45" i="31"/>
  <c r="AA45" i="31"/>
  <c r="L50" i="31"/>
  <c r="L51" i="31" s="1"/>
  <c r="Y45" i="31"/>
  <c r="S44" i="31"/>
  <c r="C15" i="5"/>
  <c r="E5" i="1"/>
  <c r="B14" i="1" s="1"/>
  <c r="B15" i="84"/>
  <c r="A14" i="84"/>
  <c r="B15" i="81"/>
  <c r="A14" i="81"/>
  <c r="B15" i="85"/>
  <c r="A14" i="85"/>
  <c r="B15" i="90"/>
  <c r="A14" i="90"/>
  <c r="L48" i="31"/>
  <c r="S19" i="31"/>
  <c r="V16" i="31"/>
  <c r="Z16" i="1"/>
  <c r="B15" i="88"/>
  <c r="A14" i="88"/>
  <c r="B15" i="82"/>
  <c r="A14" i="82"/>
  <c r="B15" i="86"/>
  <c r="A14" i="86"/>
  <c r="G4" i="39"/>
  <c r="G16" i="39" s="1"/>
  <c r="L49" i="1"/>
  <c r="C16" i="39"/>
  <c r="L47" i="31"/>
  <c r="B15" i="89"/>
  <c r="A14" i="89"/>
  <c r="B15" i="83"/>
  <c r="A14" i="83"/>
  <c r="B15" i="87"/>
  <c r="A14" i="87"/>
  <c r="AC45" i="31"/>
  <c r="C16" i="5"/>
  <c r="B14" i="41"/>
  <c r="C19" i="5"/>
  <c r="C23" i="5"/>
  <c r="C20" i="5"/>
  <c r="C24" i="5"/>
  <c r="C17" i="5"/>
  <c r="C21" i="5"/>
  <c r="C26" i="5"/>
  <c r="C18" i="5"/>
  <c r="C22" i="5"/>
  <c r="C25" i="5"/>
  <c r="R5" i="1"/>
  <c r="Z23" i="1"/>
  <c r="L47" i="1"/>
  <c r="AC42" i="1"/>
  <c r="AK45" i="1"/>
  <c r="L48" i="1"/>
  <c r="AJ45" i="1"/>
  <c r="Z43" i="1"/>
  <c r="AF45" i="1"/>
  <c r="Z36" i="1"/>
  <c r="AG45" i="1"/>
  <c r="AI45" i="1"/>
  <c r="AH45" i="1"/>
  <c r="D19" i="39"/>
  <c r="Z15" i="1"/>
  <c r="C19" i="39"/>
  <c r="J14" i="5"/>
  <c r="E20" i="39"/>
  <c r="AB45" i="31"/>
  <c r="C30" i="39"/>
  <c r="S17" i="31"/>
  <c r="V22" i="31"/>
  <c r="S15" i="31"/>
  <c r="P13" i="38"/>
  <c r="V36" i="31"/>
  <c r="L50" i="1"/>
  <c r="C29" i="39"/>
  <c r="D23" i="39"/>
  <c r="D20" i="39"/>
  <c r="D25" i="39"/>
  <c r="AC39" i="1" l="1"/>
  <c r="AC27" i="1"/>
  <c r="AC14" i="1"/>
  <c r="V23" i="31"/>
  <c r="V31" i="31"/>
  <c r="AC31" i="1"/>
  <c r="AC16" i="1"/>
  <c r="AC41" i="1"/>
  <c r="V17" i="31"/>
  <c r="AC17" i="1"/>
  <c r="AC19" i="1"/>
  <c r="V15" i="31"/>
  <c r="V41" i="31"/>
  <c r="V20" i="31"/>
  <c r="V29" i="31"/>
  <c r="V26" i="31"/>
  <c r="AC30" i="1"/>
  <c r="AC37" i="1"/>
  <c r="AC43" i="1"/>
  <c r="AC20" i="1"/>
  <c r="AC38" i="1"/>
  <c r="AC26" i="1"/>
  <c r="AC36" i="1"/>
  <c r="AC21" i="1"/>
  <c r="V38" i="31"/>
  <c r="AC24" i="1"/>
  <c r="V39" i="31"/>
  <c r="B15" i="1"/>
  <c r="A14" i="1"/>
  <c r="V30" i="31"/>
  <c r="V37" i="31"/>
  <c r="AC23" i="1"/>
  <c r="AC32" i="1"/>
  <c r="T4" i="39"/>
  <c r="T16" i="39" s="1"/>
  <c r="V32" i="31"/>
  <c r="V42" i="31"/>
  <c r="V34" i="31"/>
  <c r="V27" i="31"/>
  <c r="T47" i="1"/>
  <c r="T48" i="1" s="1"/>
  <c r="T49" i="1" s="1"/>
  <c r="T51" i="1" s="1"/>
  <c r="R4" i="41" s="1"/>
  <c r="AC18" i="1"/>
  <c r="D30" i="34"/>
  <c r="D29" i="34" s="1"/>
  <c r="V44" i="31"/>
  <c r="V35" i="31"/>
  <c r="V43" i="31"/>
  <c r="A15" i="88"/>
  <c r="B16" i="88"/>
  <c r="A15" i="85"/>
  <c r="B16" i="85"/>
  <c r="A15" i="83"/>
  <c r="B16" i="83"/>
  <c r="A15" i="86"/>
  <c r="B16" i="86"/>
  <c r="V19" i="31"/>
  <c r="B16" i="84"/>
  <c r="A15" i="84"/>
  <c r="B16" i="89"/>
  <c r="A15" i="89"/>
  <c r="B16" i="90"/>
  <c r="A15" i="90"/>
  <c r="B16" i="81"/>
  <c r="A15" i="81"/>
  <c r="A15" i="87"/>
  <c r="B16" i="87"/>
  <c r="B16" i="82"/>
  <c r="A15" i="82"/>
  <c r="B15" i="41"/>
  <c r="A14" i="41"/>
  <c r="A14" i="31"/>
  <c r="J18" i="5"/>
  <c r="J17" i="5" s="1"/>
  <c r="Z45" i="1"/>
  <c r="AC15" i="1"/>
  <c r="L51" i="1"/>
  <c r="R6" i="41" s="1"/>
  <c r="V33" i="31"/>
  <c r="T47" i="31"/>
  <c r="T48" i="31" s="1"/>
  <c r="T49" i="31" s="1"/>
  <c r="T51" i="31" s="1"/>
  <c r="E19" i="39"/>
  <c r="F19" i="39" s="1"/>
  <c r="S45" i="31"/>
  <c r="L49" i="31" s="1"/>
  <c r="V14" i="31"/>
  <c r="C24" i="39"/>
  <c r="F20" i="39"/>
  <c r="D31" i="39"/>
  <c r="B16" i="1" l="1"/>
  <c r="A15" i="1"/>
  <c r="B17" i="82"/>
  <c r="A16" i="82"/>
  <c r="A16" i="81"/>
  <c r="B17" i="81"/>
  <c r="B17" i="89"/>
  <c r="A16" i="89"/>
  <c r="A16" i="86"/>
  <c r="B17" i="86"/>
  <c r="B17" i="85"/>
  <c r="A16" i="85"/>
  <c r="B17" i="87"/>
  <c r="A16" i="87"/>
  <c r="B17" i="90"/>
  <c r="A16" i="90"/>
  <c r="B17" i="84"/>
  <c r="A16" i="84"/>
  <c r="A16" i="83"/>
  <c r="B17" i="83"/>
  <c r="B17" i="88"/>
  <c r="A16" i="88"/>
  <c r="A15" i="41"/>
  <c r="B16" i="41"/>
  <c r="A15" i="31"/>
  <c r="E21" i="39"/>
  <c r="F21" i="39" s="1"/>
  <c r="E29" i="39"/>
  <c r="F29" i="39" s="1"/>
  <c r="E24" i="39"/>
  <c r="F24" i="39" s="1"/>
  <c r="C31" i="39"/>
  <c r="B17" i="1" l="1"/>
  <c r="A16" i="1"/>
  <c r="B18" i="86"/>
  <c r="A17" i="86"/>
  <c r="B18" i="81"/>
  <c r="A17" i="81"/>
  <c r="B18" i="88"/>
  <c r="A17" i="88"/>
  <c r="B18" i="84"/>
  <c r="A17" i="84"/>
  <c r="B18" i="87"/>
  <c r="A17" i="87"/>
  <c r="B18" i="83"/>
  <c r="A17" i="83"/>
  <c r="B18" i="90"/>
  <c r="A17" i="90"/>
  <c r="A17" i="85"/>
  <c r="B18" i="85"/>
  <c r="B18" i="89"/>
  <c r="A17" i="89"/>
  <c r="B18" i="82"/>
  <c r="A17" i="82"/>
  <c r="B17" i="41"/>
  <c r="A16" i="41"/>
  <c r="A16" i="31"/>
  <c r="E23" i="39"/>
  <c r="F23" i="39" s="1"/>
  <c r="E28" i="39"/>
  <c r="F28" i="39" s="1"/>
  <c r="E27" i="39"/>
  <c r="F27" i="39" s="1"/>
  <c r="E30" i="39"/>
  <c r="F30" i="39" s="1"/>
  <c r="E22" i="39"/>
  <c r="F22" i="39" s="1"/>
  <c r="E25" i="39"/>
  <c r="F25" i="39" s="1"/>
  <c r="E26" i="39"/>
  <c r="F26" i="39" s="1"/>
  <c r="B18" i="1" l="1"/>
  <c r="A17" i="1"/>
  <c r="B19" i="85"/>
  <c r="A18" i="85"/>
  <c r="B19" i="82"/>
  <c r="A18" i="82"/>
  <c r="A18" i="83"/>
  <c r="B19" i="83"/>
  <c r="B19" i="84"/>
  <c r="A18" i="84"/>
  <c r="B19" i="81"/>
  <c r="A18" i="81"/>
  <c r="B19" i="89"/>
  <c r="A18" i="89"/>
  <c r="B19" i="90"/>
  <c r="A18" i="90"/>
  <c r="B19" i="87"/>
  <c r="A18" i="87"/>
  <c r="B19" i="88"/>
  <c r="A18" i="88"/>
  <c r="B19" i="86"/>
  <c r="A18" i="86"/>
  <c r="A17" i="31"/>
  <c r="B18" i="41"/>
  <c r="A17" i="41"/>
  <c r="E31" i="39"/>
  <c r="F31" i="39" s="1"/>
  <c r="B19" i="1" l="1"/>
  <c r="A18" i="1"/>
  <c r="B20" i="86"/>
  <c r="A19" i="86"/>
  <c r="B20" i="87"/>
  <c r="A19" i="87"/>
  <c r="B20" i="89"/>
  <c r="A19" i="89"/>
  <c r="B20" i="84"/>
  <c r="A19" i="84"/>
  <c r="B20" i="82"/>
  <c r="A19" i="82"/>
  <c r="B20" i="83"/>
  <c r="A19" i="83"/>
  <c r="B20" i="88"/>
  <c r="A19" i="88"/>
  <c r="B20" i="90"/>
  <c r="A19" i="90"/>
  <c r="A19" i="81"/>
  <c r="B20" i="81"/>
  <c r="A19" i="85"/>
  <c r="B20" i="85"/>
  <c r="B19" i="41"/>
  <c r="A18" i="41"/>
  <c r="A18" i="31"/>
  <c r="B20" i="1" l="1"/>
  <c r="A19" i="1"/>
  <c r="B21" i="85"/>
  <c r="A20" i="85"/>
  <c r="B21" i="90"/>
  <c r="A20" i="90"/>
  <c r="B21" i="83"/>
  <c r="A20" i="83"/>
  <c r="A20" i="84"/>
  <c r="B21" i="84"/>
  <c r="B21" i="87"/>
  <c r="A20" i="87"/>
  <c r="B21" i="81"/>
  <c r="A20" i="81"/>
  <c r="B21" i="88"/>
  <c r="A20" i="88"/>
  <c r="B21" i="82"/>
  <c r="A20" i="82"/>
  <c r="B21" i="89"/>
  <c r="A20" i="89"/>
  <c r="B21" i="86"/>
  <c r="A20" i="86"/>
  <c r="A19" i="31"/>
  <c r="A19" i="41"/>
  <c r="B20" i="41"/>
  <c r="B21" i="1" l="1"/>
  <c r="A20" i="1"/>
  <c r="B22" i="84"/>
  <c r="A21" i="84"/>
  <c r="B22" i="86"/>
  <c r="A21" i="86"/>
  <c r="B22" i="82"/>
  <c r="A21" i="82"/>
  <c r="A21" i="81"/>
  <c r="B22" i="81"/>
  <c r="B22" i="90"/>
  <c r="A21" i="90"/>
  <c r="B22" i="89"/>
  <c r="A21" i="89"/>
  <c r="B22" i="88"/>
  <c r="A21" i="88"/>
  <c r="B22" i="87"/>
  <c r="A21" i="87"/>
  <c r="B22" i="83"/>
  <c r="A21" i="83"/>
  <c r="B22" i="85"/>
  <c r="A21" i="85"/>
  <c r="B21" i="41"/>
  <c r="A20" i="41"/>
  <c r="A20" i="31"/>
  <c r="B22" i="1" l="1"/>
  <c r="A21" i="1"/>
  <c r="A22" i="81"/>
  <c r="B23" i="81"/>
  <c r="A22" i="85"/>
  <c r="B23" i="85"/>
  <c r="B23" i="87"/>
  <c r="A22" i="87"/>
  <c r="B23" i="89"/>
  <c r="A22" i="89"/>
  <c r="B23" i="86"/>
  <c r="A22" i="86"/>
  <c r="B23" i="83"/>
  <c r="A22" i="83"/>
  <c r="B23" i="88"/>
  <c r="A22" i="88"/>
  <c r="B23" i="90"/>
  <c r="A22" i="90"/>
  <c r="B23" i="82"/>
  <c r="A22" i="82"/>
  <c r="B23" i="84"/>
  <c r="A22" i="84"/>
  <c r="A21" i="31"/>
  <c r="B22" i="41"/>
  <c r="A21" i="41"/>
  <c r="B23" i="1" l="1"/>
  <c r="A22" i="1"/>
  <c r="B24" i="85"/>
  <c r="A23" i="85"/>
  <c r="B24" i="84"/>
  <c r="A23" i="84"/>
  <c r="B24" i="90"/>
  <c r="A23" i="90"/>
  <c r="A23" i="83"/>
  <c r="B24" i="83"/>
  <c r="B24" i="89"/>
  <c r="A23" i="89"/>
  <c r="B24" i="81"/>
  <c r="A23" i="81"/>
  <c r="B24" i="82"/>
  <c r="A23" i="82"/>
  <c r="B24" i="88"/>
  <c r="A23" i="88"/>
  <c r="B24" i="86"/>
  <c r="A23" i="86"/>
  <c r="B24" i="87"/>
  <c r="A23" i="87"/>
  <c r="B23" i="41"/>
  <c r="A22" i="41"/>
  <c r="A22" i="31"/>
  <c r="B24" i="1" l="1"/>
  <c r="A23" i="1"/>
  <c r="B25" i="83"/>
  <c r="A24" i="83"/>
  <c r="B25" i="87"/>
  <c r="A24" i="87"/>
  <c r="A24" i="88"/>
  <c r="B25" i="88"/>
  <c r="B25" i="81"/>
  <c r="A24" i="81"/>
  <c r="A24" i="84"/>
  <c r="B25" i="84"/>
  <c r="B25" i="86"/>
  <c r="A24" i="86"/>
  <c r="B25" i="82"/>
  <c r="A24" i="82"/>
  <c r="A24" i="89"/>
  <c r="B25" i="89"/>
  <c r="A24" i="90"/>
  <c r="B25" i="90"/>
  <c r="B25" i="85"/>
  <c r="A24" i="85"/>
  <c r="A23" i="31"/>
  <c r="A23" i="41"/>
  <c r="B24" i="41"/>
  <c r="B25" i="1" l="1"/>
  <c r="A24" i="1"/>
  <c r="B26" i="85"/>
  <c r="A25" i="85"/>
  <c r="B26" i="86"/>
  <c r="A25" i="86"/>
  <c r="B26" i="81"/>
  <c r="A25" i="81"/>
  <c r="B26" i="87"/>
  <c r="A25" i="87"/>
  <c r="B26" i="89"/>
  <c r="A25" i="89"/>
  <c r="B26" i="90"/>
  <c r="A25" i="90"/>
  <c r="B26" i="84"/>
  <c r="A25" i="84"/>
  <c r="B26" i="88"/>
  <c r="A25" i="88"/>
  <c r="B26" i="82"/>
  <c r="A25" i="82"/>
  <c r="A25" i="83"/>
  <c r="B26" i="83"/>
  <c r="B25" i="41"/>
  <c r="A24" i="41"/>
  <c r="A24" i="31"/>
  <c r="B26" i="1" l="1"/>
  <c r="A25" i="1"/>
  <c r="B27" i="83"/>
  <c r="A26" i="83"/>
  <c r="B27" i="88"/>
  <c r="A26" i="88"/>
  <c r="B27" i="90"/>
  <c r="A26" i="90"/>
  <c r="B27" i="87"/>
  <c r="A26" i="87"/>
  <c r="B27" i="86"/>
  <c r="A26" i="86"/>
  <c r="B27" i="82"/>
  <c r="A26" i="82"/>
  <c r="B27" i="84"/>
  <c r="A26" i="84"/>
  <c r="B27" i="89"/>
  <c r="A26" i="89"/>
  <c r="A26" i="81"/>
  <c r="B27" i="81"/>
  <c r="A26" i="85"/>
  <c r="B27" i="85"/>
  <c r="A25" i="41"/>
  <c r="B26" i="41"/>
  <c r="A25" i="31"/>
  <c r="B27" i="1" l="1"/>
  <c r="A26" i="1"/>
  <c r="A27" i="85"/>
  <c r="B28" i="85"/>
  <c r="B28" i="89"/>
  <c r="A27" i="89"/>
  <c r="B28" i="82"/>
  <c r="A27" i="82"/>
  <c r="B28" i="87"/>
  <c r="A27" i="87"/>
  <c r="B28" i="88"/>
  <c r="A27" i="88"/>
  <c r="A27" i="81"/>
  <c r="B28" i="81"/>
  <c r="B28" i="84"/>
  <c r="A27" i="84"/>
  <c r="B28" i="86"/>
  <c r="A27" i="86"/>
  <c r="B28" i="90"/>
  <c r="A27" i="90"/>
  <c r="B28" i="83"/>
  <c r="A27" i="83"/>
  <c r="B27" i="41"/>
  <c r="A26" i="41"/>
  <c r="A26" i="31"/>
  <c r="B28" i="1" l="1"/>
  <c r="A27" i="1"/>
  <c r="A28" i="81"/>
  <c r="B29" i="81"/>
  <c r="B29" i="83"/>
  <c r="A28" i="83"/>
  <c r="A28" i="86"/>
  <c r="B29" i="86"/>
  <c r="B29" i="87"/>
  <c r="A28" i="87"/>
  <c r="B29" i="89"/>
  <c r="A28" i="89"/>
  <c r="A28" i="85"/>
  <c r="B29" i="85"/>
  <c r="A28" i="90"/>
  <c r="B29" i="90"/>
  <c r="A28" i="84"/>
  <c r="B29" i="84"/>
  <c r="B29" i="88"/>
  <c r="A28" i="88"/>
  <c r="B29" i="82"/>
  <c r="A28" i="82"/>
  <c r="A27" i="31"/>
  <c r="B28" i="41"/>
  <c r="A27" i="41"/>
  <c r="B29" i="1" l="1"/>
  <c r="A28" i="1"/>
  <c r="B30" i="84"/>
  <c r="A29" i="84"/>
  <c r="B30" i="85"/>
  <c r="A29" i="85"/>
  <c r="B30" i="82"/>
  <c r="A29" i="82"/>
  <c r="A29" i="87"/>
  <c r="B30" i="87"/>
  <c r="B30" i="83"/>
  <c r="A29" i="83"/>
  <c r="B30" i="90"/>
  <c r="A29" i="90"/>
  <c r="B30" i="86"/>
  <c r="A29" i="86"/>
  <c r="B30" i="81"/>
  <c r="A29" i="81"/>
  <c r="B30" i="88"/>
  <c r="A29" i="88"/>
  <c r="B30" i="89"/>
  <c r="A29" i="89"/>
  <c r="B29" i="41"/>
  <c r="A28" i="41"/>
  <c r="A28" i="31"/>
  <c r="B30" i="1" l="1"/>
  <c r="A29" i="1"/>
  <c r="B31" i="87"/>
  <c r="A30" i="87"/>
  <c r="B31" i="89"/>
  <c r="A30" i="89"/>
  <c r="A30" i="81"/>
  <c r="B31" i="81"/>
  <c r="B31" i="90"/>
  <c r="A30" i="90"/>
  <c r="A30" i="85"/>
  <c r="B31" i="85"/>
  <c r="B31" i="88"/>
  <c r="A30" i="88"/>
  <c r="B31" i="86"/>
  <c r="A30" i="86"/>
  <c r="B31" i="83"/>
  <c r="A30" i="83"/>
  <c r="B31" i="82"/>
  <c r="A30" i="82"/>
  <c r="B31" i="84"/>
  <c r="A30" i="84"/>
  <c r="A29" i="31"/>
  <c r="A29" i="41"/>
  <c r="B30" i="41"/>
  <c r="B31" i="1" l="1"/>
  <c r="A30" i="1"/>
  <c r="B32" i="84"/>
  <c r="A31" i="84"/>
  <c r="B32" i="83"/>
  <c r="A31" i="83"/>
  <c r="B32" i="88"/>
  <c r="A31" i="88"/>
  <c r="B32" i="90"/>
  <c r="A31" i="90"/>
  <c r="B32" i="89"/>
  <c r="A31" i="89"/>
  <c r="B32" i="85"/>
  <c r="A31" i="85"/>
  <c r="B32" i="81"/>
  <c r="A31" i="81"/>
  <c r="B32" i="82"/>
  <c r="A31" i="82"/>
  <c r="B32" i="86"/>
  <c r="A31" i="86"/>
  <c r="B32" i="87"/>
  <c r="A31" i="87"/>
  <c r="B31" i="41"/>
  <c r="A30" i="41"/>
  <c r="A30" i="31"/>
  <c r="B32" i="1" l="1"/>
  <c r="A31" i="1"/>
  <c r="B33" i="87"/>
  <c r="A32" i="87"/>
  <c r="A32" i="82"/>
  <c r="B33" i="82"/>
  <c r="A32" i="85"/>
  <c r="B33" i="85"/>
  <c r="A32" i="90"/>
  <c r="B33" i="90"/>
  <c r="B33" i="83"/>
  <c r="A32" i="83"/>
  <c r="B33" i="86"/>
  <c r="A32" i="86"/>
  <c r="B33" i="81"/>
  <c r="A32" i="81"/>
  <c r="A32" i="89"/>
  <c r="B33" i="89"/>
  <c r="B33" i="88"/>
  <c r="A32" i="88"/>
  <c r="A32" i="84"/>
  <c r="B33" i="84"/>
  <c r="A31" i="31"/>
  <c r="B32" i="41"/>
  <c r="A31" i="41"/>
  <c r="B33" i="1" l="1"/>
  <c r="A32" i="1"/>
  <c r="B34" i="84"/>
  <c r="A33" i="84"/>
  <c r="B34" i="89"/>
  <c r="A33" i="89"/>
  <c r="B34" i="90"/>
  <c r="A33" i="90"/>
  <c r="B34" i="82"/>
  <c r="A33" i="82"/>
  <c r="B34" i="86"/>
  <c r="A33" i="86"/>
  <c r="B34" i="85"/>
  <c r="A33" i="85"/>
  <c r="B34" i="88"/>
  <c r="A33" i="88"/>
  <c r="B34" i="81"/>
  <c r="A33" i="81"/>
  <c r="A33" i="83"/>
  <c r="B34" i="83"/>
  <c r="A33" i="87"/>
  <c r="B34" i="87"/>
  <c r="B33" i="41"/>
  <c r="A32" i="41"/>
  <c r="A32" i="31"/>
  <c r="B34" i="1" l="1"/>
  <c r="A33" i="1"/>
  <c r="B35" i="81"/>
  <c r="A34" i="81"/>
  <c r="A34" i="85"/>
  <c r="B35" i="85"/>
  <c r="B35" i="82"/>
  <c r="A34" i="82"/>
  <c r="B35" i="89"/>
  <c r="A34" i="89"/>
  <c r="B35" i="87"/>
  <c r="A34" i="87"/>
  <c r="B35" i="83"/>
  <c r="A34" i="83"/>
  <c r="B35" i="88"/>
  <c r="A34" i="88"/>
  <c r="B35" i="86"/>
  <c r="A34" i="86"/>
  <c r="B35" i="90"/>
  <c r="A34" i="90"/>
  <c r="B35" i="84"/>
  <c r="A34" i="84"/>
  <c r="A33" i="31"/>
  <c r="A33" i="41"/>
  <c r="B34" i="41"/>
  <c r="B35" i="1" l="1"/>
  <c r="A34" i="1"/>
  <c r="B36" i="85"/>
  <c r="A35" i="85"/>
  <c r="B36" i="84"/>
  <c r="A35" i="84"/>
  <c r="B36" i="86"/>
  <c r="A35" i="86"/>
  <c r="B36" i="83"/>
  <c r="A35" i="83"/>
  <c r="B36" i="89"/>
  <c r="A35" i="89"/>
  <c r="B36" i="90"/>
  <c r="A35" i="90"/>
  <c r="B36" i="88"/>
  <c r="A35" i="88"/>
  <c r="B36" i="87"/>
  <c r="A35" i="87"/>
  <c r="B36" i="82"/>
  <c r="A35" i="82"/>
  <c r="B36" i="81"/>
  <c r="A35" i="81"/>
  <c r="A34" i="31"/>
  <c r="B35" i="41"/>
  <c r="A34" i="41"/>
  <c r="B36" i="1" l="1"/>
  <c r="A35" i="1"/>
  <c r="B37" i="81"/>
  <c r="A36" i="81"/>
  <c r="B37" i="87"/>
  <c r="A36" i="87"/>
  <c r="B37" i="90"/>
  <c r="A36" i="90"/>
  <c r="A36" i="83"/>
  <c r="B37" i="83"/>
  <c r="B37" i="84"/>
  <c r="A36" i="84"/>
  <c r="B37" i="82"/>
  <c r="A36" i="82"/>
  <c r="B37" i="88"/>
  <c r="A36" i="88"/>
  <c r="B37" i="89"/>
  <c r="A36" i="89"/>
  <c r="B37" i="86"/>
  <c r="A36" i="86"/>
  <c r="B37" i="85"/>
  <c r="A36" i="85"/>
  <c r="B36" i="41"/>
  <c r="A35" i="41"/>
  <c r="A35" i="31"/>
  <c r="B37" i="1" l="1"/>
  <c r="A36" i="1"/>
  <c r="B38" i="83"/>
  <c r="A37" i="83"/>
  <c r="A37" i="85"/>
  <c r="B38" i="85"/>
  <c r="B38" i="89"/>
  <c r="A37" i="89"/>
  <c r="B38" i="82"/>
  <c r="A37" i="82"/>
  <c r="B38" i="87"/>
  <c r="A37" i="87"/>
  <c r="B38" i="86"/>
  <c r="A37" i="86"/>
  <c r="B38" i="88"/>
  <c r="A37" i="88"/>
  <c r="B38" i="84"/>
  <c r="A37" i="84"/>
  <c r="B38" i="90"/>
  <c r="A37" i="90"/>
  <c r="A37" i="81"/>
  <c r="B38" i="81"/>
  <c r="B37" i="41"/>
  <c r="A36" i="41"/>
  <c r="A36" i="31"/>
  <c r="B38" i="1" l="1"/>
  <c r="A37" i="1"/>
  <c r="A38" i="85"/>
  <c r="B39" i="85"/>
  <c r="A38" i="81"/>
  <c r="B39" i="81"/>
  <c r="B39" i="84"/>
  <c r="A38" i="84"/>
  <c r="B39" i="86"/>
  <c r="A38" i="86"/>
  <c r="B39" i="82"/>
  <c r="A38" i="82"/>
  <c r="B39" i="90"/>
  <c r="A38" i="90"/>
  <c r="B39" i="88"/>
  <c r="A38" i="88"/>
  <c r="B39" i="87"/>
  <c r="A38" i="87"/>
  <c r="B39" i="89"/>
  <c r="A38" i="89"/>
  <c r="B39" i="83"/>
  <c r="A38" i="83"/>
  <c r="A37" i="31"/>
  <c r="A37" i="41"/>
  <c r="B38" i="41"/>
  <c r="B39" i="1" l="1"/>
  <c r="A38" i="1"/>
  <c r="B40" i="81"/>
  <c r="A39" i="81"/>
  <c r="A39" i="83"/>
  <c r="B40" i="83"/>
  <c r="B40" i="87"/>
  <c r="A39" i="87"/>
  <c r="B40" i="90"/>
  <c r="A39" i="90"/>
  <c r="B40" i="86"/>
  <c r="A39" i="86"/>
  <c r="B40" i="85"/>
  <c r="A39" i="85"/>
  <c r="B40" i="89"/>
  <c r="A39" i="89"/>
  <c r="B40" i="88"/>
  <c r="A39" i="88"/>
  <c r="B40" i="82"/>
  <c r="A39" i="82"/>
  <c r="B40" i="84"/>
  <c r="A39" i="84"/>
  <c r="B39" i="41"/>
  <c r="A38" i="41"/>
  <c r="A38" i="31"/>
  <c r="B40" i="1" l="1"/>
  <c r="A39" i="1"/>
  <c r="A40" i="83"/>
  <c r="B41" i="83"/>
  <c r="B41" i="84"/>
  <c r="A40" i="84"/>
  <c r="B41" i="88"/>
  <c r="A40" i="88"/>
  <c r="A40" i="85"/>
  <c r="B41" i="85"/>
  <c r="A40" i="90"/>
  <c r="B41" i="90"/>
  <c r="B41" i="82"/>
  <c r="A40" i="82"/>
  <c r="B41" i="89"/>
  <c r="A40" i="89"/>
  <c r="B41" i="86"/>
  <c r="A40" i="86"/>
  <c r="B41" i="87"/>
  <c r="A40" i="87"/>
  <c r="A40" i="81"/>
  <c r="B41" i="81"/>
  <c r="A39" i="31"/>
  <c r="B40" i="41"/>
  <c r="A39" i="41"/>
  <c r="R8" i="41"/>
  <c r="L51" i="41" s="1"/>
  <c r="R6" i="81" s="1"/>
  <c r="R8" i="81" s="1"/>
  <c r="L51" i="81" s="1"/>
  <c r="R6" i="82" s="1"/>
  <c r="R8" i="82" s="1"/>
  <c r="L51" i="82" s="1"/>
  <c r="R6" i="83" s="1"/>
  <c r="R8" i="83" s="1"/>
  <c r="L51" i="83" s="1"/>
  <c r="R6" i="84" s="1"/>
  <c r="R8" i="84" s="1"/>
  <c r="L51" i="84" s="1"/>
  <c r="R6" i="85" s="1"/>
  <c r="R8" i="85" s="1"/>
  <c r="L51" i="85" s="1"/>
  <c r="R6" i="86" s="1"/>
  <c r="R8" i="86" s="1"/>
  <c r="L51" i="86" s="1"/>
  <c r="R6" i="87" s="1"/>
  <c r="R8" i="87" s="1"/>
  <c r="L51" i="87" s="1"/>
  <c r="R6" i="88" s="1"/>
  <c r="R8" i="88" s="1"/>
  <c r="L51" i="88" s="1"/>
  <c r="R6" i="89" s="1"/>
  <c r="R8" i="89" s="1"/>
  <c r="L51" i="89" s="1"/>
  <c r="R6" i="90" s="1"/>
  <c r="R8" i="90" s="1"/>
  <c r="L51" i="90" s="1"/>
  <c r="R5" i="41"/>
  <c r="T49" i="41"/>
  <c r="T51" i="41" s="1"/>
  <c r="R4" i="81" s="1"/>
  <c r="B41" i="1" l="1"/>
  <c r="A40" i="1"/>
  <c r="B42" i="81"/>
  <c r="A41" i="81"/>
  <c r="B42" i="85"/>
  <c r="A41" i="85"/>
  <c r="B42" i="86"/>
  <c r="A41" i="86"/>
  <c r="B42" i="82"/>
  <c r="A41" i="82"/>
  <c r="B42" i="84"/>
  <c r="A41" i="84"/>
  <c r="B42" i="90"/>
  <c r="A41" i="90"/>
  <c r="A41" i="83"/>
  <c r="B42" i="83"/>
  <c r="B42" i="87"/>
  <c r="A41" i="87"/>
  <c r="B42" i="89"/>
  <c r="A41" i="89"/>
  <c r="B42" i="88"/>
  <c r="A41" i="88"/>
  <c r="R5" i="81"/>
  <c r="T49" i="81"/>
  <c r="T51" i="81" s="1"/>
  <c r="R4" i="82" s="1"/>
  <c r="A40" i="31"/>
  <c r="B41" i="41"/>
  <c r="A40" i="41"/>
  <c r="B42" i="1" l="1"/>
  <c r="A41" i="1"/>
  <c r="B43" i="88"/>
  <c r="A42" i="88"/>
  <c r="A42" i="87"/>
  <c r="B43" i="87"/>
  <c r="B43" i="90"/>
  <c r="A42" i="90"/>
  <c r="B43" i="82"/>
  <c r="A42" i="82"/>
  <c r="B43" i="85"/>
  <c r="A42" i="85"/>
  <c r="A42" i="83"/>
  <c r="B43" i="83"/>
  <c r="B43" i="89"/>
  <c r="A42" i="89"/>
  <c r="B43" i="84"/>
  <c r="A42" i="84"/>
  <c r="B43" i="86"/>
  <c r="A42" i="86"/>
  <c r="B43" i="81"/>
  <c r="A42" i="81"/>
  <c r="R5" i="82"/>
  <c r="T49" i="82"/>
  <c r="T51" i="82" s="1"/>
  <c r="R4" i="83" s="1"/>
  <c r="A41" i="41"/>
  <c r="B42" i="41"/>
  <c r="B43" i="1" l="1"/>
  <c r="A42" i="1"/>
  <c r="B44" i="83"/>
  <c r="A44" i="83" s="1"/>
  <c r="A43" i="83"/>
  <c r="B44" i="87"/>
  <c r="A44" i="87" s="1"/>
  <c r="A43" i="87"/>
  <c r="B44" i="81"/>
  <c r="A44" i="81" s="1"/>
  <c r="A43" i="81"/>
  <c r="B44" i="84"/>
  <c r="A44" i="84" s="1"/>
  <c r="A43" i="84"/>
  <c r="B44" i="82"/>
  <c r="A44" i="82" s="1"/>
  <c r="A43" i="82"/>
  <c r="B44" i="86"/>
  <c r="A44" i="86" s="1"/>
  <c r="A43" i="86"/>
  <c r="B44" i="89"/>
  <c r="A44" i="89" s="1"/>
  <c r="A43" i="89"/>
  <c r="B44" i="85"/>
  <c r="A44" i="85" s="1"/>
  <c r="A43" i="85"/>
  <c r="B44" i="90"/>
  <c r="A44" i="90" s="1"/>
  <c r="A43" i="90"/>
  <c r="B44" i="88"/>
  <c r="A44" i="88" s="1"/>
  <c r="A43" i="88"/>
  <c r="R5" i="83"/>
  <c r="T49" i="83"/>
  <c r="T51" i="83" s="1"/>
  <c r="R4" i="84" s="1"/>
  <c r="A42" i="31"/>
  <c r="A42" i="41"/>
  <c r="B43" i="41"/>
  <c r="B44" i="1" l="1"/>
  <c r="A44" i="1" s="1"/>
  <c r="A43" i="1"/>
  <c r="R5" i="84"/>
  <c r="T49" i="84"/>
  <c r="T51" i="84" s="1"/>
  <c r="R4" i="85" s="1"/>
  <c r="B44" i="41"/>
  <c r="A44" i="41" s="1"/>
  <c r="A43" i="41"/>
  <c r="A43" i="31"/>
  <c r="R5" i="85" l="1"/>
  <c r="T49" i="85"/>
  <c r="T51" i="85" s="1"/>
  <c r="R4" i="86" s="1"/>
  <c r="R5" i="86" l="1"/>
  <c r="T49" i="86"/>
  <c r="T51" i="86" s="1"/>
  <c r="R4" i="87" s="1"/>
  <c r="R5" i="87" l="1"/>
  <c r="T49" i="87"/>
  <c r="T51" i="87" s="1"/>
  <c r="R4" i="88" s="1"/>
  <c r="R5" i="88" l="1"/>
  <c r="T49" i="88"/>
  <c r="T51" i="88" s="1"/>
  <c r="R4" i="89" s="1"/>
  <c r="R5" i="89" l="1"/>
  <c r="T49" i="89"/>
  <c r="T51" i="89" s="1"/>
  <c r="R4" i="90" s="1"/>
  <c r="R5" i="90" l="1"/>
  <c r="T49" i="90"/>
  <c r="T51" i="90" s="1"/>
</calcChain>
</file>

<file path=xl/comments1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" authorId="0" shapeId="0">
      <text>
        <r>
          <rPr>
            <b/>
            <sz val="8"/>
            <color indexed="81"/>
            <rFont val="Tahoma"/>
            <family val="2"/>
          </rPr>
          <t>Im Jänner Zeitausgleich aus dem 
Vorjahr in Konfiguration "Zeitausgleichübertrag vom Vorjahr"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Im Jänner Urlaubsübertrag aus 
dem Vorjahr in Konfiguration 
"Urlaubsübertrag vom Vorjahr" 
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uno</author>
    <author>SCHWABL Stephan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O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P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Q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R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</commentList>
</comments>
</file>

<file path=xl/comments14.xml><?xml version="1.0" encoding="utf-8"?>
<comments xmlns="http://schemas.openxmlformats.org/spreadsheetml/2006/main">
  <authors>
    <author>klaus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
Wird nicht für Berechnungen verwendet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Berechnungsbasis:  volle 12 Monate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Wird bei der Berechnung der Jahressollstunden von der Jahreswochanzahl (52) abgezogen.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uno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" authorId="0" shapeId="0">
      <text>
        <r>
          <rPr>
            <b/>
            <sz val="8"/>
            <color indexed="81"/>
            <rFont val="Tahoma"/>
            <family val="2"/>
          </rPr>
          <t>Im Jänner Zeitausgleich aus dem 
Vorjahr in Konfiguration "Zeitausgleichübertrag vom Vorjahr"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8"/>
            <color indexed="81"/>
            <rFont val="Tahoma"/>
            <family val="2"/>
          </rPr>
          <t>Im Jänner Urlaubsübertrag aus 
dem Vorjahr in Konfiguration 
"Urlaubsübertrag vom Vorjahr" 
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klaus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Diese Liste dient der Erfassung der zulagenpflichtigen Arbeitsstunden.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Bitte die aktuellen Zahlen für Nacht- sowie Sonn- und Feiertagszulage  hier eintragen.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klaus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Berechnungsbasis:  volle 12 Monate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Wird bei der Berechnung der Jahressollstunden von der Jahreswochanzahl (52) abgezogen.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uno</author>
  </authors>
  <commentList>
    <comment ref="R3" authorId="0" shapeId="0">
      <text>
        <r>
          <rPr>
            <b/>
            <sz val="8"/>
            <color indexed="81"/>
            <rFont val="Tahoma"/>
            <family val="2"/>
          </rPr>
          <t>Im Jänner Zeitausgleich aus dem 
Vorjahr in Konfiguration "Zeitausgleichübertrag vom Vorjahr"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8"/>
            <color indexed="81"/>
            <rFont val="Tahoma"/>
            <family val="2"/>
          </rPr>
          <t>Im Jänner Urlaubsübertrag aus 
dem Vorjahr in Konfiguration 
"Urlaubsübertrag vom Vorjahr" 
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8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8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8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8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8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8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T28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9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U40" authorId="0" shapeId="0">
      <text>
        <r>
          <rPr>
            <b/>
            <sz val="8"/>
            <color indexed="81"/>
            <rFont val="Tahoma"/>
            <family val="2"/>
          </rPr>
          <t xml:space="preserve">Wird automatisch ins nächste Monat übernommen. 
Jahreswechsel: 
Händisch ins nächste Jahr übertragen, um eventuelle Rundungsfehler bereiningen!
</t>
        </r>
      </text>
    </comment>
  </commentList>
</comments>
</file>

<file path=xl/comments2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uno</author>
    <author>SCHWABL Stephan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Name des Mitarbeiter/derMitarbeiterin in Konfiguration "Name DienstnehmerIn" 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Jahr in Konfiguration "Jahr"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Status auswählen:
D: Dienst
Urlaub: U 
Krank: K 
Sonderurlaub:  SU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Sollarbeitsstunden 
eintragen (Basis: Normalarbeitszeit)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Wichtig: Eintrag immer vierstellig mit Doppelpunkt (z.B. 16:30 oder 22:00)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Eintragen: Anteil Stunden für den jeweiligen Bereich.
Summe der Stunden muss dem Feld "Arbeitszeit in Stunden" entsprechen, sonst Fehlermeldung: 
</t>
        </r>
        <r>
          <rPr>
            <b/>
            <sz val="8"/>
            <color indexed="10"/>
            <rFont val="Tahoma"/>
            <family val="2"/>
          </rPr>
          <t>"Vorsicht AZ"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Falls an einem Tag zwei Öffnungszeiten, z.B vormittags und abends.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Teamsitzungen, 
Teamklausuren.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Einzel- und Teamsupervision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Weiterbildung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Betreuungsdokumentation, Vor- und Nachbereitung.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Öffentlichkeits- und Umfeldarbeit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Allgemeine Verwaltungstätigkeiten (Buchhaltung, Einkauf, EDV-Betreuung etc.)</t>
        </r>
      </text>
    </comment>
    <comment ref="S13" authorId="1" shapeId="0">
      <text>
        <r>
          <rPr>
            <b/>
            <sz val="8"/>
            <color indexed="81"/>
            <rFont val="Tahoma"/>
            <family val="2"/>
          </rPr>
          <t>Elternarbeit</t>
        </r>
      </text>
    </comment>
    <comment ref="T13" authorId="1" shapeId="0">
      <text>
        <r>
          <rPr>
            <b/>
            <sz val="8"/>
            <color indexed="81"/>
            <rFont val="Tahoma"/>
            <family val="2"/>
          </rPr>
          <t>Netzwerkarbeit</t>
        </r>
      </text>
    </comment>
    <comment ref="U13" authorId="1" shapeId="0">
      <text>
        <r>
          <rPr>
            <b/>
            <sz val="8"/>
            <color indexed="81"/>
            <rFont val="Tahoma"/>
            <family val="2"/>
          </rPr>
          <t>Kommunales Regionalpolitisches Lobbying</t>
        </r>
      </text>
    </comment>
    <comment ref="V13" authorId="1" shapeId="0">
      <text>
        <r>
          <rPr>
            <b/>
            <sz val="8"/>
            <color indexed="81"/>
            <rFont val="Tahoma"/>
            <family val="2"/>
          </rPr>
          <t>Multiplikatorenschulung</t>
        </r>
      </text>
    </comment>
    <comment ref="W13" authorId="1" shapeId="0">
      <text>
        <r>
          <rPr>
            <b/>
            <sz val="9"/>
            <color indexed="81"/>
            <rFont val="Segoe UI"/>
            <family val="2"/>
          </rPr>
          <t>Kommunale-Regionale Jugendinformation</t>
        </r>
      </text>
    </comment>
    <comment ref="X13" authorId="1" shapeId="0">
      <text>
        <r>
          <rPr>
            <b/>
            <sz val="9"/>
            <color indexed="81"/>
            <rFont val="Segoe UI"/>
            <family val="2"/>
          </rPr>
          <t>Kommunale-Regionale Jugendbeteiligung</t>
        </r>
      </text>
    </comment>
    <comment ref="Z13" authorId="0" shapeId="0">
      <text>
        <r>
          <rPr>
            <b/>
            <sz val="8"/>
            <color indexed="81"/>
            <rFont val="Tahoma"/>
            <family val="2"/>
          </rPr>
          <t>Urlaub, Krankenstand,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Sonderurlaub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3" authorId="0" shapeId="0">
      <text>
        <r>
          <rPr>
            <b/>
            <sz val="8"/>
            <color indexed="81"/>
            <rFont val="Tahoma"/>
            <family val="2"/>
          </rPr>
          <t>bei duchgehender Arbeitszeit von mehr als 6 Stunden wird die vorgeschriebene Pause von 30 min.  automatisch abgezogen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 shapeId="0">
      <text>
        <r>
          <rPr>
            <b/>
            <sz val="8"/>
            <color indexed="81"/>
            <rFont val="Tahoma"/>
            <family val="2"/>
          </rPr>
          <t xml:space="preserve">Eintragen:  Anzahl der 
in diesem Monat ausbezahlte Überstunden.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1" authorId="0" shapeId="0">
      <text>
        <r>
          <rPr>
            <b/>
            <sz val="8"/>
            <color indexed="81"/>
            <rFont val="Tahoma"/>
            <family val="2"/>
          </rPr>
          <t>Wird automatisch ins nächste Monat mitgenommen.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<sst xmlns="http://schemas.openxmlformats.org/spreadsheetml/2006/main" count="1322" uniqueCount="318">
  <si>
    <t>von</t>
  </si>
  <si>
    <t>bis</t>
  </si>
  <si>
    <t>Status</t>
  </si>
  <si>
    <t>Arbeitszeit</t>
  </si>
  <si>
    <t>SV</t>
  </si>
  <si>
    <t xml:space="preserve">   Arbeitszeiten </t>
  </si>
  <si>
    <t>WB</t>
  </si>
  <si>
    <t>Gesamtstunden:</t>
  </si>
  <si>
    <t>Stundenaufzeichnung</t>
  </si>
  <si>
    <t>Zeitausgleich Übertrag:</t>
  </si>
  <si>
    <t xml:space="preserve">Konsumierter Urlaub: </t>
  </si>
  <si>
    <t>Urlaub Übertrag:</t>
  </si>
  <si>
    <t>Resturlaub:</t>
  </si>
  <si>
    <t>Anmerkungen</t>
  </si>
  <si>
    <t>Summen</t>
  </si>
  <si>
    <t>K</t>
  </si>
  <si>
    <t>Unterschrift DienstnehmerIn</t>
  </si>
  <si>
    <t>Name</t>
  </si>
  <si>
    <t>Monat</t>
  </si>
  <si>
    <t>U</t>
  </si>
  <si>
    <t>Projekte</t>
  </si>
  <si>
    <t>ÖZ 1</t>
  </si>
  <si>
    <t>ÖZ 2</t>
  </si>
  <si>
    <t>P 1</t>
  </si>
  <si>
    <t>P 2</t>
  </si>
  <si>
    <t>Team</t>
  </si>
  <si>
    <t>Jahresarbeitsstunden Soll</t>
  </si>
  <si>
    <t>Urlaub in Wochen</t>
  </si>
  <si>
    <t>Tage</t>
  </si>
  <si>
    <t>Jahressollstunden DN</t>
  </si>
  <si>
    <t>Dienstposten % DN</t>
  </si>
  <si>
    <t>Jahresurlaubsstunden DN</t>
  </si>
  <si>
    <t>Leistungsstunden DN</t>
  </si>
  <si>
    <t xml:space="preserve">Sollstunden Monat: </t>
  </si>
  <si>
    <t>Sollstunden aktuell:</t>
  </si>
  <si>
    <t>Neuer Urlaubsanspruch:</t>
  </si>
  <si>
    <t>Dok.</t>
  </si>
  <si>
    <t>U/K</t>
  </si>
  <si>
    <t>Öffnungszeit</t>
  </si>
  <si>
    <t>Overhead</t>
  </si>
  <si>
    <t>Verw.</t>
  </si>
  <si>
    <t>Urlaubsanspruch aktuell:</t>
  </si>
  <si>
    <t xml:space="preserve">    z.B: </t>
  </si>
  <si>
    <t xml:space="preserve">   Davon in Stunden</t>
  </si>
  <si>
    <t>Std.</t>
  </si>
  <si>
    <t>Datum</t>
  </si>
  <si>
    <t>in Std.</t>
  </si>
  <si>
    <t>Ausz. Zeitausgleich</t>
  </si>
  <si>
    <t>Unterschrift Leitung</t>
  </si>
  <si>
    <t>Öffnungszeiten</t>
  </si>
  <si>
    <t xml:space="preserve">Stundensaldo Monat: </t>
  </si>
  <si>
    <t>Stunden Übertrag</t>
  </si>
  <si>
    <t>ÖZ1</t>
  </si>
  <si>
    <t>ÖZ2</t>
  </si>
  <si>
    <t>SU</t>
  </si>
  <si>
    <t>Stundensaldo neu:</t>
  </si>
  <si>
    <t>Jahresleistungsstunden Vollzeit</t>
  </si>
  <si>
    <t>Feiertage in Wochen</t>
  </si>
  <si>
    <t>andere Fehlzeiten (Arzt, etc.) in Wochen</t>
  </si>
  <si>
    <t>Berechnungsgrundlagen</t>
  </si>
  <si>
    <t>DienstnehmerIn</t>
  </si>
  <si>
    <t xml:space="preserve">Summe "Nichtleistung" in Wochen </t>
  </si>
  <si>
    <t>Jahresarbeitswochen Brutto</t>
  </si>
  <si>
    <t>Summe Nichtleistungsstunden DN</t>
  </si>
  <si>
    <t>(Stichworte)</t>
  </si>
  <si>
    <t>Eintragungsfeld</t>
  </si>
  <si>
    <t>ÖA</t>
  </si>
  <si>
    <t>ÖZ</t>
  </si>
  <si>
    <t>F</t>
  </si>
  <si>
    <t>Gesamtstunden</t>
  </si>
  <si>
    <t>Stundensaldo Monat</t>
  </si>
  <si>
    <t>Stundensaldo neu</t>
  </si>
  <si>
    <t xml:space="preserve">  Arbeitszeit</t>
  </si>
  <si>
    <t xml:space="preserve">  Urlaub  </t>
  </si>
  <si>
    <t>Jänner</t>
  </si>
  <si>
    <t>durchschn. Krankenstand in Wochen</t>
  </si>
  <si>
    <t>Jahresarbeitswochen Netto</t>
  </si>
  <si>
    <t>Jahr (eintragen!)</t>
  </si>
  <si>
    <t>Wochenstunden lt. KV (eintragen!)</t>
  </si>
  <si>
    <t>Wochenstunden DN (eintragen!)</t>
  </si>
  <si>
    <t>Name DienstnehmerIn (eintragen!)</t>
  </si>
  <si>
    <t>Urlaubsübertrag vom Vorjahr (eintragen!)</t>
  </si>
  <si>
    <t>Zeitausgleichübertrag vom Vorjahr (eintragen!)</t>
  </si>
  <si>
    <t>Eintrittsmonat (auswählen!)</t>
  </si>
  <si>
    <t>Normalarbeitstag in Stunden (optional eintragen)</t>
  </si>
  <si>
    <t>Allgemein</t>
  </si>
  <si>
    <t xml:space="preserve">Arbeitszeit  </t>
  </si>
  <si>
    <t xml:space="preserve">Urlaub  </t>
  </si>
  <si>
    <t>Samstag, Sonntag, Feiertag</t>
  </si>
  <si>
    <t>Text- bzw. Berechnungsfeld</t>
  </si>
  <si>
    <t>Urlaub</t>
  </si>
  <si>
    <t>D</t>
  </si>
  <si>
    <t>einkaufen</t>
  </si>
  <si>
    <t>April</t>
  </si>
  <si>
    <t>Name eintragen</t>
  </si>
  <si>
    <t>Jahr eintragen</t>
  </si>
  <si>
    <t xml:space="preserve">Anzahl eintragen  </t>
  </si>
  <si>
    <t>Wenn noch Urlaub vom Vorjahr übrig ist, hier eintragen</t>
  </si>
  <si>
    <t>Jahresarbeitswochen bei ganzjähriger Beschäftigung</t>
  </si>
  <si>
    <t xml:space="preserve">Jahresarbeitsstunden bei ganzjähriger Beschäftigung </t>
  </si>
  <si>
    <t>Jahresarbeitsstunden minus Nichtleistungsstunden</t>
  </si>
  <si>
    <t>Jahresarbeitswochen minus Nichtleistungszeiten in Wochen</t>
  </si>
  <si>
    <t>Nichtleistungszeit: Urlaub, Krankenstand, Pflegeurlaub, sonstige Fehlzeiten</t>
  </si>
  <si>
    <t>Berechnungsbasis: ganzjährige Beschäftigung</t>
  </si>
  <si>
    <t>Berechnung aus Anstellungsausmaß und KV - Sollstunden</t>
  </si>
  <si>
    <t>Berechnung aus Arlaubsanspruch und Anstellungsstunden</t>
  </si>
  <si>
    <t>Durchschnittswert (2)</t>
  </si>
  <si>
    <t>Durchschnittswert (1)</t>
  </si>
  <si>
    <t>Urlaubsanspruch plus Durchschnittswert (5 Wochen)</t>
  </si>
  <si>
    <t>Jahressollstunden minus Nichtleistungsstunden</t>
  </si>
  <si>
    <t>Falls es fixe Arbeitstage pro Monat mit fixen Stundenausmaßen gibt, hier die Anzahl der Arbeitstage auswählen</t>
  </si>
  <si>
    <t>02.</t>
  </si>
  <si>
    <t>Do</t>
  </si>
  <si>
    <t>Fr</t>
  </si>
  <si>
    <t>Krankenstand (unabhängig von  Dauer bzw. Meldung bei der GKK)</t>
  </si>
  <si>
    <t>Sonstige Urlaubs- bzw. Abwesenheitszeit (Arztbesuch, Pflegeurlaub, Übersiedelung, ...)</t>
  </si>
  <si>
    <t xml:space="preserve">Es gibt die Möglichkeit, pro Tag 2 Beginn- und Endzeiten einzutragen </t>
  </si>
  <si>
    <t>Hier können die Arbeitsstunden auf einzelne Tätigkeiten aufgeteilt werden</t>
  </si>
  <si>
    <r>
      <t xml:space="preserve">erscheint rechts die Warnung: </t>
    </r>
    <r>
      <rPr>
        <sz val="10"/>
        <color indexed="10"/>
        <rFont val="Arial"/>
        <family val="2"/>
      </rPr>
      <t>Vorsicht Az!</t>
    </r>
  </si>
  <si>
    <t>Berechnet die eingetragene Arbeitszeit</t>
  </si>
  <si>
    <r>
      <t xml:space="preserve">Wird der Status nicht angegeben, bleibt rechts die Warnung </t>
    </r>
    <r>
      <rPr>
        <sz val="10"/>
        <color indexed="10"/>
        <rFont val="Arial"/>
        <family val="2"/>
      </rPr>
      <t>Status!</t>
    </r>
    <r>
      <rPr>
        <sz val="10"/>
        <rFont val="Arial"/>
        <family val="2"/>
      </rPr>
      <t xml:space="preserve"> stehen</t>
    </r>
  </si>
  <si>
    <r>
      <t xml:space="preserve">Eintragungsformat: </t>
    </r>
    <r>
      <rPr>
        <b/>
        <sz val="10"/>
        <rFont val="Arial"/>
        <family val="2"/>
      </rPr>
      <t>00:00</t>
    </r>
    <r>
      <rPr>
        <sz val="10"/>
        <rFont val="Arial"/>
        <family val="2"/>
      </rPr>
      <t>, z.B. 08:00 bzw. 22:30</t>
    </r>
  </si>
  <si>
    <t>Konfiguration 1</t>
  </si>
  <si>
    <t>Stundenerfassung</t>
  </si>
  <si>
    <t xml:space="preserve">Wochenstunden lt. KV (eintragen!) </t>
  </si>
  <si>
    <t xml:space="preserve">Wochenstunden DN (eintragen!) </t>
  </si>
  <si>
    <t>Wenn noch Zeitausgleichstunden vom Vorjahr übrig sind, hier eintragen (Minusstunden mit Minuszeichen: z.B. -20)</t>
  </si>
  <si>
    <t>Februar</t>
  </si>
  <si>
    <t>März</t>
  </si>
  <si>
    <t>Mai</t>
  </si>
  <si>
    <t>Juni</t>
  </si>
  <si>
    <t>Juli</t>
  </si>
  <si>
    <t>Arbeitsstunden nach 22 Uhr</t>
  </si>
  <si>
    <t>Sept.</t>
  </si>
  <si>
    <t>Okt.</t>
  </si>
  <si>
    <t>Nov.</t>
  </si>
  <si>
    <t>Dez.</t>
  </si>
  <si>
    <t>Aug.</t>
  </si>
  <si>
    <t>Arbeitsstunden an Sonn- und Feiertagen</t>
  </si>
  <si>
    <t>Summe Arbeitsstunden</t>
  </si>
  <si>
    <t>Sonn- und Feiertagszulage in €</t>
  </si>
  <si>
    <t>Nachtzulage in €</t>
  </si>
  <si>
    <t>Gesamt</t>
  </si>
  <si>
    <t>Summe Zulagen in €</t>
  </si>
  <si>
    <t xml:space="preserve">Form der Arbeitszeitauswählen: </t>
  </si>
  <si>
    <r>
      <t xml:space="preserve">Übersteigt die </t>
    </r>
    <r>
      <rPr>
        <b/>
        <sz val="10"/>
        <color indexed="10"/>
        <rFont val="Arial"/>
        <family val="2"/>
      </rPr>
      <t>durchgehende</t>
    </r>
    <r>
      <rPr>
        <sz val="10"/>
        <color indexed="10"/>
        <rFont val="Arial"/>
        <family val="2"/>
      </rPr>
      <t xml:space="preserve"> Arbeitszeit 6 Stunden, dann</t>
    </r>
  </si>
  <si>
    <t>wird automatisch eine Pause von 0,5 Stunden abgezogen!!</t>
  </si>
  <si>
    <t>Summe  "Urlaub Übertrag" + "Neuer Urlaubsanspruch"</t>
  </si>
  <si>
    <t>wird aus "Stundenübertrag" vom Vormonat bzw. im Jänner aus "Konfiguration: Zeitausgleichübertrag vom Vorjahr" übernommen</t>
  </si>
  <si>
    <t>Differenz "Sollstunden" - "Zeitausgleich Übertrag"</t>
  </si>
  <si>
    <t>wird aus "Urlaub aktuell" vom Vormonat bzw. im Jänner aus "Konfiguration: Urlaubsübertrag vom Vorjahr" übernommen</t>
  </si>
  <si>
    <t>............</t>
  </si>
  <si>
    <t>Das Monat auswählen, in dem der/die DienstnehmerIn im Eintrittsjahr eingestellt wurde (Beginn des Urlaubsjahres)</t>
  </si>
  <si>
    <t>Eintrittsmonat = Stichtag für neuen Urlaub (bitte auswählen!)</t>
  </si>
  <si>
    <t>Tage/</t>
  </si>
  <si>
    <t>Es umfasst folgende Module:</t>
  </si>
  <si>
    <t xml:space="preserve">Für Rückfragen wenden Sie sich bitte an </t>
  </si>
  <si>
    <t>Sehr geehrte Damen und Herren, liebe KollegInnen!</t>
  </si>
  <si>
    <t>1)</t>
  </si>
  <si>
    <t>2)</t>
  </si>
  <si>
    <t>3)</t>
  </si>
  <si>
    <t>4)</t>
  </si>
  <si>
    <t>5)</t>
  </si>
  <si>
    <t>6)</t>
  </si>
  <si>
    <t>Dienst</t>
  </si>
  <si>
    <t>(wird nicht in die Stundenerfassung übernommen!)</t>
  </si>
  <si>
    <r>
      <t xml:space="preserve">12 </t>
    </r>
    <r>
      <rPr>
        <i/>
        <sz val="10"/>
        <rFont val="Arial"/>
        <family val="2"/>
      </rPr>
      <t>Monatsdatenblätter</t>
    </r>
    <r>
      <rPr>
        <sz val="10"/>
        <rFont val="Arial"/>
        <family val="2"/>
      </rPr>
      <t xml:space="preserve"> zur monatlichen Stundenerfassung</t>
    </r>
  </si>
  <si>
    <r>
      <t xml:space="preserve">Ein </t>
    </r>
    <r>
      <rPr>
        <i/>
        <sz val="10"/>
        <rFont val="Arial"/>
        <family val="2"/>
      </rPr>
      <t>Beispiel</t>
    </r>
    <r>
      <rPr>
        <sz val="10"/>
        <rFont val="Arial"/>
        <family val="2"/>
      </rPr>
      <t xml:space="preserve"> einer ausgefüllten Monatsstundenliste</t>
    </r>
  </si>
  <si>
    <r>
      <t xml:space="preserve">Eine </t>
    </r>
    <r>
      <rPr>
        <i/>
        <sz val="10"/>
        <rFont val="Arial"/>
        <family val="2"/>
      </rPr>
      <t>Zulagenliste</t>
    </r>
    <r>
      <rPr>
        <sz val="10"/>
        <rFont val="Arial"/>
        <family val="2"/>
      </rPr>
      <t xml:space="preserve"> zur Erfassung der zulagenpflichtigen Arbeitsstunden</t>
    </r>
  </si>
  <si>
    <r>
      <t xml:space="preserve">Die Seite </t>
    </r>
    <r>
      <rPr>
        <i/>
        <sz val="10"/>
        <rFont val="Arial"/>
        <family val="2"/>
      </rPr>
      <t>Konfiguration,</t>
    </r>
    <r>
      <rPr>
        <sz val="10"/>
        <rFont val="Arial"/>
        <family val="2"/>
      </rPr>
      <t xml:space="preserve"> in der alle den/die MitarbeiterIn betreffenden Daten einzutragen sind. </t>
    </r>
  </si>
  <si>
    <t>Diese Daten werden automatisch in die Monatsstundenlisten übernommen</t>
  </si>
  <si>
    <t>im Arbeitsfeld "Offene Jugendarbeit" in der Steiermark bis auf Widerruf kostenlos zur Verfügung gestellt.</t>
  </si>
  <si>
    <r>
      <t xml:space="preserve">Einen </t>
    </r>
    <r>
      <rPr>
        <i/>
        <sz val="10"/>
        <rFont val="Arial"/>
        <family val="2"/>
      </rPr>
      <t>Jahresüberblick</t>
    </r>
    <r>
      <rPr>
        <sz val="10"/>
        <rFont val="Arial"/>
        <family val="2"/>
      </rPr>
      <t xml:space="preserve"> über die geleisteten Arbeitsstunden sowie deren Verteilung auf die </t>
    </r>
  </si>
  <si>
    <t>Arbeitsbereiche Öffnungszeiten, Projekte und Overhead</t>
  </si>
  <si>
    <t xml:space="preserve">Der Steirische Dachverband der Offenen Jugendarbeit übernimmt keine Haftung für eventuelle Fehler in diesem </t>
  </si>
  <si>
    <t>Stundenerfassungstool, insbesondere bei der Berechnung von Sollarbeitsstunden, Arbeits- und Urlaubszeiten.</t>
  </si>
  <si>
    <t>Mi</t>
  </si>
  <si>
    <t>Mo</t>
  </si>
  <si>
    <t>So</t>
  </si>
  <si>
    <t>Di</t>
  </si>
  <si>
    <t>Tag</t>
  </si>
  <si>
    <t>abziehen</t>
  </si>
  <si>
    <t>0 = nein</t>
  </si>
  <si>
    <t>1 = ja</t>
  </si>
  <si>
    <t>Wochen</t>
  </si>
  <si>
    <t>Jahresarbeitsstunden Soll Vollzeit</t>
  </si>
  <si>
    <t xml:space="preserve">http://www.jusline.at/index.php?cpid=ba688068a8c8a95352ed951ddb88783e&amp;lawid=49&amp;paid=7&amp;mvpa=7 </t>
  </si>
  <si>
    <t>Datum: Die meisten Feiertage fallen auf ein fixes Datum, einige "wandern" von Jahr zu Jahr</t>
  </si>
  <si>
    <t>abziehen: Wenn Feiertage von den Jahressollstunden abgezogen werden sollen, hier "1" auswählen!</t>
  </si>
  <si>
    <t>Gesetzliche Feiertage</t>
  </si>
  <si>
    <t xml:space="preserve">Haftungsausschluss:  </t>
  </si>
  <si>
    <t xml:space="preserve">Rechtsfragen:    </t>
  </si>
  <si>
    <t>wenden Sie sich bitte an die Steirische Arbeiterkammer:</t>
  </si>
  <si>
    <t xml:space="preserve">http://www.akstmk.at/beratung.htm </t>
  </si>
  <si>
    <t xml:space="preserve">Dieses Stundenerfassungstool wurde vom Steirischen Dachverband der Offenen Jugendarbeit erstellt und wird den Trägern </t>
  </si>
  <si>
    <t>Mir Fragen bezüglich arbeitsrechtlicher Bestimmungen (Angestelltengesetz, Arbeitszeitgesetz, Kollektivvertrag etc.)</t>
  </si>
  <si>
    <t>Fronleichnam, 15. August (Mariä Himmelfahrt), 26. Oktober (Nationalfeiertag), 1. November (Allerheiligen), 8. Dezember (Mariä Empfängnis),</t>
  </si>
  <si>
    <t xml:space="preserve"> 25. Dezember (Weihnachten), 26. Dezember (Stephanstag). </t>
  </si>
  <si>
    <t xml:space="preserve">1. Jänner (Neujahr), 6. Jänner (Heilige Drei Könige), Ostermontag, 1. Mai (Staatsfeiertag), Christi Himmelfahrt, Pfingstmontag,  </t>
  </si>
  <si>
    <t>24.12. und 31.12.</t>
  </si>
  <si>
    <t xml:space="preserve">Tag: Die meisten Wochentage, auf die die Feiertage fallen, wechseln von Jahr zu Jahr, </t>
  </si>
  <si>
    <t>Fehlermeldung: Stundenanzahl stimmt nicht überein!</t>
  </si>
  <si>
    <t xml:space="preserve">Faustregel: Wenn der Mitarbeiter/die Mitarbeiterin an einem Tag, auf den ein Feiertag fällt, normalerweise Dienst hätte, dann </t>
  </si>
  <si>
    <t xml:space="preserve">Wenn die Summen aus eingegebener Arbeitszeit und Stundenaufteilung  nicht übereinstimmen,  </t>
  </si>
  <si>
    <t xml:space="preserve">muß der Feiertag von den Sollstunden abgezogen werden - oder anders herum: MitarbeiterInnen dürfen durch das "Freihaben" </t>
  </si>
  <si>
    <t>an Feiertagen keine Minusstunden erwachsen, die sie dann "hereinarbeiten" müssten.</t>
  </si>
  <si>
    <t>Gesetzlich Grundlage (Arbeitsruhegesetz §7):</t>
  </si>
  <si>
    <t>Zulagenliste</t>
  </si>
  <si>
    <t>Urlaubsübertrag vom Vorjahr in Stunden (eintragen!)</t>
  </si>
  <si>
    <t>Zeitausgleichübertrag vom Vorjahr in Stunden (eintragen!)</t>
  </si>
  <si>
    <t xml:space="preserve">wird aus "E34: Summe Sollstunden" übernommen </t>
  </si>
  <si>
    <t>Weiterbildung</t>
  </si>
  <si>
    <t>JUZ</t>
  </si>
  <si>
    <t>Jän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</si>
  <si>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</si>
  <si>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</si>
  <si>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</si>
  <si>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</si>
  <si>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</si>
  <si>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</si>
  <si>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</si>
  <si>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</si>
  <si>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</si>
  <si>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</si>
  <si>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 xml:space="preserve">Achtung: </t>
  </si>
  <si>
    <t>Die monatliche Sollarbeitszeit ergibt sich aus der händischen Eintragung der täglichen Normalarbeitszeit (Monatsblätter Spalte D: Status).</t>
  </si>
  <si>
    <t>Steirischer Dachverband der Offenen Jugendarbeit</t>
  </si>
  <si>
    <t xml:space="preserve">Tel. </t>
  </si>
  <si>
    <t xml:space="preserve">www.dv-jugend.at </t>
  </si>
  <si>
    <t xml:space="preserve"> müssen also jedes Jahr eingetragen werden.</t>
  </si>
  <si>
    <t xml:space="preserve">Die Berechnung der monatlichen Sollarbeitszeit wird NICHT MEHR automatisch in die Monatsblätter übernommen. </t>
  </si>
  <si>
    <t xml:space="preserve">  SWÖ-KV Feiertag</t>
  </si>
  <si>
    <t>Kollektivvertragliche Feiertage (SWÖ):</t>
  </si>
  <si>
    <t>www.help.gv.at/Portal.Node/hlpd/public/content/99/Seite.991623.html</t>
  </si>
  <si>
    <t>Neujahr</t>
  </si>
  <si>
    <t>Heilige 3 Könige</t>
  </si>
  <si>
    <t>Ostermontag</t>
  </si>
  <si>
    <t>Staatsfeiertag</t>
  </si>
  <si>
    <t>Christi Himmelfahrt</t>
  </si>
  <si>
    <t>Pfingstmontag</t>
  </si>
  <si>
    <t>Fronleichnam</t>
  </si>
  <si>
    <t>Mariä Himmelfahrt</t>
  </si>
  <si>
    <t>Nationalfeiertag</t>
  </si>
  <si>
    <t>Allerheiligen</t>
  </si>
  <si>
    <t>Mariä Empfägnis</t>
  </si>
  <si>
    <t>Heiliger Abend</t>
  </si>
  <si>
    <t>Christtag</t>
  </si>
  <si>
    <t>Stefanitag</t>
  </si>
  <si>
    <t>Silvester</t>
  </si>
  <si>
    <t>AZ2</t>
  </si>
  <si>
    <t>EA</t>
  </si>
  <si>
    <t>NWA</t>
  </si>
  <si>
    <t>KRL</t>
  </si>
  <si>
    <t>M-SCH</t>
  </si>
  <si>
    <t>KRJ-INFO</t>
  </si>
  <si>
    <t>KRJ-BETEIL</t>
  </si>
  <si>
    <t>ANDERE</t>
  </si>
  <si>
    <t>P</t>
  </si>
  <si>
    <t>OH</t>
  </si>
  <si>
    <t>*</t>
  </si>
  <si>
    <t>Stundenerfassungstool, insbesondere bei der Berechnung von Sollarbeitsstunden, Arbeits- und Urlaubszeiten!</t>
  </si>
  <si>
    <t>Maximilia Musterfrau</t>
  </si>
  <si>
    <t>0316/90370 121</t>
  </si>
  <si>
    <t>office@dv-jugend.at</t>
  </si>
  <si>
    <t>03.</t>
  </si>
  <si>
    <t>Name: Maximilia Musterfrau</t>
  </si>
  <si>
    <t>Febr.</t>
  </si>
  <si>
    <t>bitte die aktuellen Zahlen aus dem SWÖ - Kollekitvvertrag entnehmen: www.swoe.at</t>
  </si>
  <si>
    <r>
      <t xml:space="preserve">(Diese Stundenanzahl wird in die Rubrik </t>
    </r>
    <r>
      <rPr>
        <b/>
        <sz val="10"/>
        <rFont val="Arial"/>
        <family val="2"/>
      </rPr>
      <t>Arbeitszeit in Std.</t>
    </r>
    <r>
      <rPr>
        <sz val="10"/>
        <rFont val="Arial"/>
        <family val="2"/>
      </rPr>
      <t xml:space="preserve"> übernommen, keine weitere Eintragung nötig)</t>
    </r>
  </si>
  <si>
    <r>
      <t xml:space="preserve">Bei Status 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in die Rubrik </t>
    </r>
    <r>
      <rPr>
        <b/>
        <sz val="10"/>
        <rFont val="Arial"/>
        <family val="2"/>
      </rPr>
      <t xml:space="preserve">Std </t>
    </r>
    <r>
      <rPr>
        <sz val="10"/>
        <rFont val="Arial"/>
        <family val="2"/>
      </rPr>
      <t>Sollarbeitsstunden eintragen (Basis: tägl. Normalarbeitszeit)</t>
    </r>
  </si>
  <si>
    <r>
      <t xml:space="preserve">Bei Status 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SU</t>
    </r>
    <r>
      <rPr>
        <sz val="10"/>
        <rFont val="Arial"/>
        <family val="2"/>
      </rPr>
      <t xml:space="preserve"> in die Rubrik </t>
    </r>
    <r>
      <rPr>
        <b/>
        <sz val="10"/>
        <rFont val="Arial"/>
        <family val="2"/>
      </rPr>
      <t>Std.</t>
    </r>
    <r>
      <rPr>
        <sz val="10"/>
        <rFont val="Arial"/>
        <family val="2"/>
      </rPr>
      <t xml:space="preserve"> Sollarbeitsstunden eintragen (Basis: tägl. Normalarbeitszeit)</t>
    </r>
  </si>
  <si>
    <t>bei</t>
  </si>
  <si>
    <t>tägliche Sollarbeitsstunden: 7 Stunden</t>
  </si>
  <si>
    <t>Die Darstellung Urlaubszeit erfolgt in Stunden, tatsächlich wird Urlaub immer nur in Arbeitstagen verbraucht.</t>
  </si>
  <si>
    <t>Für die Berechnung des individuellen Urlaubsanspruches und Sollarbeitsstunden, Sollarbeitszeit, usw.  wenden Sie sich bitte an Ihren Arbeitgeber*in/Personalverwaltung</t>
  </si>
  <si>
    <t>Die Darstellung Urlaubszeit erfolgt in Stunden, tatsächlich wird Urlaub immer nur in Arbeitstagen verbraucht!</t>
  </si>
  <si>
    <t>usw.</t>
  </si>
  <si>
    <r>
      <t xml:space="preserve">Die </t>
    </r>
    <r>
      <rPr>
        <i/>
        <sz val="10"/>
        <rFont val="Arial"/>
        <family val="2"/>
      </rPr>
      <t>Erläuterung</t>
    </r>
    <r>
      <rPr>
        <sz val="10"/>
        <rFont val="Arial"/>
        <family val="2"/>
      </rPr>
      <t xml:space="preserve"> (1-2) zur Handhabung dieses Stundenerfassungstools</t>
    </r>
  </si>
  <si>
    <t>Urlaubsanspruch lt. KV, d.h. üblicherweise 5 Wochen (steigt je nach KV, dann auf entsprechenden Wert ändern)</t>
  </si>
  <si>
    <t xml:space="preserve">nach 5-jähriger Betriebszugehörigkeit auf 5,4 (27 Arbeitstage), nach 10-jähriger Betriebszugehörigkeit auf 5,6 (28 Arbeitstage), nach 15-jähriger Betriebszugehörigkeit auf 6 Wochen ( 30 Arbeitstage) usw., </t>
  </si>
  <si>
    <t xml:space="preserve">dann in der Berechnungsgrundlage auf entsprechenden Wert ändern!  </t>
  </si>
  <si>
    <t>– nach 1-jähriger Betriebszugehörigkeit auf ............................. 31 Werktage/ 26 Arbeitstage,</t>
  </si>
  <si>
    <t>– nach 5-jähriger Betriebszugehörigkeitauf ............................. 32 Werktage/27 Arbeitstage,</t>
  </si>
  <si>
    <t>– nach 10-jähriger Betriebszugehörigkeit auf ............................. 34 Werktage/28 Arbeitstage</t>
  </si>
  <si>
    <t>– nach 15-jähriger Betriebszugehörigkeit auf ............................. 36 Werktage/30 Arbeitstage und</t>
  </si>
  <si>
    <t>– nach 20-jähriger Betriebszugehörigkeit auf ............................. 37 Werktage/ 31 Arbeitstage.</t>
  </si>
  <si>
    <t>Allen Arbeitnehmerinnen gebührt für jedes Arbeitsjahr ein bezahlter Urlaub von 30 Werktagen/25 Arbeitstagen. Das Urlaubsausmaß erhöht sich</t>
  </si>
  <si>
    <t>HINWEIS: Diese Stundenliste ist eine allgemeine Vorlage für das Kalenderjahr JAN - DEZ! und bezieht sich auf eine 5 Arbeitstagewoche. Sie stellt nicht alle Anstellungesverhältnisse und Diensteintritte dar!</t>
  </si>
  <si>
    <t>Vorname Nachname</t>
  </si>
  <si>
    <t>Mail:</t>
  </si>
  <si>
    <t>Web:</t>
  </si>
  <si>
    <t xml:space="preserve">5 Arbeitstagewoche  und 35 Wochenstundenanstellung - </t>
  </si>
  <si>
    <t>(Beisp.Monat)</t>
  </si>
  <si>
    <t>Gesetzliche Feiertage: (bei Berechnung 5 Tagewoche Mo-Fr)</t>
  </si>
  <si>
    <t xml:space="preserve">Die Berrechnung der Feiertage in der Konfiguration bezieht sich auf eine 5 Tagewoche Mo. - Fr.! Sollten die Arbeitstag davon abweichen, </t>
  </si>
  <si>
    <t>müssen die Feiertage in der Konfiguration dementsprechend angepasst werden.</t>
  </si>
  <si>
    <t>HINWEIS: Diese Stundenliste ist eine allgemeine Vorlage für das Kalenderjahr JAN - DEZ und bezieht sich auf eine 5 Arbeitstagewoche Mo-Fr.. Sie stellt nicht alle Anstellungesverhältnisse und Diensteintritte dar!</t>
  </si>
  <si>
    <t>Anzahl eintragen  (z.B. SWÖ-KV: 37)</t>
  </si>
  <si>
    <t>Mit dem 3-Jahresabschluss im Jahr 2020 haben die Kollektivvertragspartner des SWÖ-KV beschlossen, dass ab 1.1.2022 die wöchentliche Normalarbeitszeit von 38 Stunden auf 37 Stunden verringert wird.</t>
  </si>
  <si>
    <t xml:space="preserve"> Arbeitszeitverkürzung – wirksam ab 1.1.2022</t>
  </si>
  <si>
    <t xml:space="preserve">Beachten Sie bitte die Informationen des SWÖ-KV zur Arbeitszeitverkürzung, Teilzeit, Gehälter usw. unter: http://www.sozialwirtschaft-oesterreich.at/1133,,,2.html   </t>
  </si>
  <si>
    <t xml:space="preserve"> tägl. Sollarbeitsstunden: 7,4 Stunden</t>
  </si>
  <si>
    <t xml:space="preserve"> </t>
  </si>
  <si>
    <t>KRJ-BET</t>
  </si>
  <si>
    <t>Mo-Fr</t>
  </si>
  <si>
    <t>BEISPIEL: 5 Arbeitstagewoche und 37 Wochenstundenanstellung - Mo-Fr</t>
  </si>
  <si>
    <t>Stand: Dez. 2023</t>
  </si>
  <si>
    <t>Jahr: 2024</t>
  </si>
  <si>
    <t>Sa</t>
  </si>
  <si>
    <t xml:space="preserve">Aktualisierung in dieser Stundenliste im März 2024: </t>
  </si>
  <si>
    <t xml:space="preserve">Urlaubsanspruch lt. KV, d.h. üblicherweise 5 Wochen (25 Arbeitstage), steigt je nach KV: SWÖ-KV (KV-Stand Feb. 2023) - nach 1-jähriger Betriebszugehörigkeit auf 5,2 (26 Arbeitstage) </t>
  </si>
  <si>
    <t>Die Regelungen bis zur 15-jährigen Betriebszugehörigkeit gelten als Vorgriff auf die 6. Urlaubswoche nach 25 Dienstjahren gem. § Abs.1 UrlG.</t>
  </si>
  <si>
    <t xml:space="preserve"> Der erhöhte Anspruch entsteht jeweils mit Beginn des nächsten Urlaubsjahres. Ist das Kalenderjahr das Urlaubsjahr, so entsteht der erhöhte Urlaubsanspruch jeweils mit Beginn des nächsten Kalenderjahres.</t>
  </si>
  <si>
    <t>Mit KV-Abschluss im Jahr 2020 haben die Kollektivvertragspartner des SWÖ-KV beschlossen, dass ab 1.1.2022 die wöchentliche Normalarbeitszeit von 38 Stunden auf 37 Stunden verringert wird.</t>
  </si>
  <si>
    <t xml:space="preserve">Das Thema Zulagen und Zuschläge ist im jeweiligen Kollektivvertrag geregelt.  </t>
  </si>
  <si>
    <t>Alle Infos dazu: https://www.swoe.at</t>
  </si>
  <si>
    <t>Im SWÖ-KV sind diese im § 31 (Zulagen und Zuschläge) geregelt.</t>
  </si>
  <si>
    <t xml:space="preserve">SWÖ-KV § 16 Urlaub (SWÖ-KV 2023, S. 10+ 11)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</si>
</sst>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m\ yy"/>
    <numFmt numFmtId="165" formatCode="dd\."/>
    <numFmt numFmtId="166" formatCode="mmm/\ yy"/>
    <numFmt numFmtId="167" formatCode="0.0"/>
    <numFmt numFmtId="168" formatCode="h:mm"/>
    <numFmt numFmtId="169" formatCode="#,##0.0\ _€;[Red]\-#,##0.0\ _€"/>
    <numFmt numFmtId="170" formatCode="#,##0.00\ [$€];[Red]\-#,##0.00\ [$€]"/>
    <numFmt numFmtId="171" formatCode="#,##0.00\ [$€-40A];[Red]\-#,##0.00\ [$€-40A]"/>
    <numFmt numFmtId="172" formatCode="0.000"/>
  </numFmts>
  <fonts count="5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8"/>
      <name val="MS Sans Serif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MS Sans Serif"/>
    </font>
    <font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MS Sans Serif"/>
      <family val="2"/>
    </font>
    <font>
      <u/>
      <sz val="10"/>
      <color indexed="12"/>
      <name val="MS Sans Serif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</font>
    <font>
      <sz val="9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12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b/>
      <sz val="9"/>
      <name val="MS Sans Serif"/>
      <family val="2"/>
    </font>
    <font>
      <b/>
      <sz val="12"/>
      <color rgb="FFFF0000"/>
      <name val="Arial"/>
      <family val="2"/>
    </font>
    <font>
      <sz val="9"/>
      <color indexed="55"/>
      <name val="Arial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sz val="8"/>
      <name val="Verdana"/>
      <family val="2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0"/>
      <color rgb="FFFF0000"/>
      <name val="MS Sans Serif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0" fontId="2" fillId="0" borderId="0" applyFont="0" applyFill="0" applyBorder="0" applyAlignment="0" applyProtection="0"/>
  </cellStyleXfs>
  <cellXfs count="799">
    <xf numFmtId="0" fontId="0" fillId="0" borderId="0" xfId="0"/>
    <xf numFmtId="0" fontId="7" fillId="0" borderId="0" xfId="0" applyFont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5" fillId="0" borderId="0" xfId="0" applyFont="1"/>
    <xf numFmtId="165" fontId="7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165" fontId="12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5" fillId="0" borderId="0" xfId="0" applyFont="1"/>
    <xf numFmtId="0" fontId="12" fillId="0" borderId="0" xfId="0" applyFont="1" applyAlignment="1">
      <alignment horizontal="right"/>
    </xf>
    <xf numFmtId="165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right" vertical="top"/>
    </xf>
    <xf numFmtId="1" fontId="7" fillId="0" borderId="0" xfId="0" applyNumberFormat="1" applyFont="1"/>
    <xf numFmtId="165" fontId="7" fillId="0" borderId="0" xfId="0" applyNumberFormat="1" applyFont="1" applyAlignment="1">
      <alignment horizontal="center"/>
    </xf>
    <xf numFmtId="2" fontId="4" fillId="0" borderId="0" xfId="0" applyNumberFormat="1" applyFont="1"/>
    <xf numFmtId="165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Continuous" vertical="center" wrapText="1"/>
    </xf>
    <xf numFmtId="2" fontId="4" fillId="0" borderId="0" xfId="0" applyNumberFormat="1" applyFont="1" applyAlignment="1">
      <alignment horizontal="centerContinuous"/>
    </xf>
    <xf numFmtId="0" fontId="7" fillId="2" borderId="5" xfId="0" applyFont="1" applyFill="1" applyBorder="1" applyAlignment="1">
      <alignment horizontal="right"/>
    </xf>
    <xf numFmtId="20" fontId="7" fillId="2" borderId="5" xfId="0" applyNumberFormat="1" applyFont="1" applyFill="1" applyBorder="1" applyAlignment="1">
      <alignment horizontal="center"/>
    </xf>
    <xf numFmtId="20" fontId="7" fillId="2" borderId="6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165" fontId="7" fillId="2" borderId="10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7" fontId="7" fillId="0" borderId="0" xfId="0" applyNumberFormat="1" applyFont="1" applyAlignment="1">
      <alignment horizontal="left"/>
    </xf>
    <xf numFmtId="0" fontId="8" fillId="2" borderId="3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2" borderId="13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0" fontId="24" fillId="0" borderId="0" xfId="0" applyFont="1"/>
    <xf numFmtId="2" fontId="7" fillId="0" borderId="16" xfId="0" applyNumberFormat="1" applyFont="1" applyBorder="1"/>
    <xf numFmtId="0" fontId="5" fillId="0" borderId="17" xfId="0" applyFont="1" applyBorder="1" applyAlignment="1">
      <alignment horizontal="right"/>
    </xf>
    <xf numFmtId="0" fontId="7" fillId="2" borderId="4" xfId="0" applyFont="1" applyFill="1" applyBorder="1"/>
    <xf numFmtId="0" fontId="7" fillId="2" borderId="19" xfId="0" applyFont="1" applyFill="1" applyBorder="1"/>
    <xf numFmtId="0" fontId="7" fillId="2" borderId="7" xfId="0" applyFont="1" applyFill="1" applyBorder="1"/>
    <xf numFmtId="167" fontId="8" fillId="2" borderId="21" xfId="0" applyNumberFormat="1" applyFont="1" applyFill="1" applyBorder="1" applyAlignment="1">
      <alignment horizontal="center"/>
    </xf>
    <xf numFmtId="167" fontId="8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7" fillId="2" borderId="30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167" fontId="7" fillId="2" borderId="22" xfId="0" applyNumberFormat="1" applyFont="1" applyFill="1" applyBorder="1"/>
    <xf numFmtId="0" fontId="7" fillId="2" borderId="32" xfId="0" applyFont="1" applyFill="1" applyBorder="1"/>
    <xf numFmtId="0" fontId="7" fillId="2" borderId="33" xfId="0" applyFont="1" applyFill="1" applyBorder="1"/>
    <xf numFmtId="167" fontId="7" fillId="2" borderId="34" xfId="0" applyNumberFormat="1" applyFont="1" applyFill="1" applyBorder="1" applyAlignment="1">
      <alignment horizontal="right"/>
    </xf>
    <xf numFmtId="167" fontId="8" fillId="2" borderId="15" xfId="0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167" fontId="4" fillId="2" borderId="11" xfId="0" applyNumberFormat="1" applyFont="1" applyFill="1" applyBorder="1"/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/>
    <xf numFmtId="167" fontId="4" fillId="2" borderId="15" xfId="0" applyNumberFormat="1" applyFont="1" applyFill="1" applyBorder="1"/>
    <xf numFmtId="0" fontId="4" fillId="2" borderId="35" xfId="0" applyFont="1" applyFill="1" applyBorder="1" applyAlignment="1">
      <alignment horizontal="left"/>
    </xf>
    <xf numFmtId="0" fontId="4" fillId="2" borderId="1" xfId="0" applyFont="1" applyFill="1" applyBorder="1"/>
    <xf numFmtId="2" fontId="5" fillId="2" borderId="1" xfId="0" applyNumberFormat="1" applyFont="1" applyFill="1" applyBorder="1" applyAlignment="1">
      <alignment horizontal="centerContinuous" vertical="center" wrapText="1"/>
    </xf>
    <xf numFmtId="2" fontId="4" fillId="2" borderId="27" xfId="0" applyNumberFormat="1" applyFont="1" applyFill="1" applyBorder="1" applyAlignment="1">
      <alignment horizontal="left"/>
    </xf>
    <xf numFmtId="0" fontId="4" fillId="2" borderId="2" xfId="0" applyFont="1" applyFill="1" applyBorder="1"/>
    <xf numFmtId="0" fontId="4" fillId="2" borderId="36" xfId="0" applyFont="1" applyFill="1" applyBorder="1"/>
    <xf numFmtId="167" fontId="4" fillId="2" borderId="12" xfId="0" applyNumberFormat="1" applyFont="1" applyFill="1" applyBorder="1"/>
    <xf numFmtId="0" fontId="5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167" fontId="5" fillId="2" borderId="11" xfId="0" applyNumberFormat="1" applyFont="1" applyFill="1" applyBorder="1" applyAlignment="1">
      <alignment horizontal="right"/>
    </xf>
    <xf numFmtId="0" fontId="5" fillId="2" borderId="27" xfId="0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7" fontId="5" fillId="2" borderId="15" xfId="0" applyNumberFormat="1" applyFont="1" applyFill="1" applyBorder="1" applyAlignment="1">
      <alignment horizontal="right"/>
    </xf>
    <xf numFmtId="0" fontId="7" fillId="2" borderId="28" xfId="0" applyFont="1" applyFill="1" applyBorder="1"/>
    <xf numFmtId="0" fontId="7" fillId="2" borderId="29" xfId="0" applyFont="1" applyFill="1" applyBorder="1"/>
    <xf numFmtId="167" fontId="5" fillId="2" borderId="15" xfId="0" applyNumberFormat="1" applyFont="1" applyFill="1" applyBorder="1" applyAlignment="1">
      <alignment horizontal="right" vertical="center"/>
    </xf>
    <xf numFmtId="0" fontId="5" fillId="2" borderId="37" xfId="0" applyFont="1" applyFill="1" applyBorder="1"/>
    <xf numFmtId="0" fontId="8" fillId="2" borderId="31" xfId="0" applyFont="1" applyFill="1" applyBorder="1" applyAlignment="1">
      <alignment horizontal="left"/>
    </xf>
    <xf numFmtId="0" fontId="7" fillId="2" borderId="38" xfId="0" applyFont="1" applyFill="1" applyBorder="1"/>
    <xf numFmtId="0" fontId="7" fillId="2" borderId="0" xfId="0" applyFont="1" applyFill="1"/>
    <xf numFmtId="0" fontId="7" fillId="2" borderId="39" xfId="0" applyFont="1" applyFill="1" applyBorder="1"/>
    <xf numFmtId="167" fontId="7" fillId="2" borderId="40" xfId="0" applyNumberFormat="1" applyFont="1" applyFill="1" applyBorder="1" applyAlignment="1">
      <alignment horizontal="right"/>
    </xf>
    <xf numFmtId="2" fontId="7" fillId="2" borderId="38" xfId="0" applyNumberFormat="1" applyFont="1" applyFill="1" applyBorder="1"/>
    <xf numFmtId="0" fontId="7" fillId="2" borderId="0" xfId="0" applyFont="1" applyFill="1" applyAlignment="1">
      <alignment horizontal="centerContinuous"/>
    </xf>
    <xf numFmtId="0" fontId="7" fillId="2" borderId="39" xfId="0" applyFont="1" applyFill="1" applyBorder="1" applyAlignment="1">
      <alignment horizontal="centerContinuous"/>
    </xf>
    <xf numFmtId="167" fontId="8" fillId="2" borderId="40" xfId="0" applyNumberFormat="1" applyFont="1" applyFill="1" applyBorder="1" applyAlignment="1">
      <alignment horizontal="right"/>
    </xf>
    <xf numFmtId="0" fontId="16" fillId="2" borderId="0" xfId="0" applyFont="1" applyFill="1"/>
    <xf numFmtId="0" fontId="4" fillId="2" borderId="26" xfId="0" applyFont="1" applyFill="1" applyBorder="1"/>
    <xf numFmtId="0" fontId="6" fillId="2" borderId="29" xfId="0" applyFont="1" applyFill="1" applyBorder="1"/>
    <xf numFmtId="2" fontId="5" fillId="2" borderId="23" xfId="0" applyNumberFormat="1" applyFont="1" applyFill="1" applyBorder="1" applyAlignment="1">
      <alignment horizontal="centerContinuous" vertical="center" wrapText="1"/>
    </xf>
    <xf numFmtId="0" fontId="4" fillId="2" borderId="29" xfId="0" applyFont="1" applyFill="1" applyBorder="1" applyAlignment="1">
      <alignment horizontal="right"/>
    </xf>
    <xf numFmtId="0" fontId="4" fillId="2" borderId="41" xfId="0" applyFont="1" applyFill="1" applyBorder="1" applyAlignment="1">
      <alignment horizontal="right"/>
    </xf>
    <xf numFmtId="2" fontId="4" fillId="2" borderId="30" xfId="0" applyNumberFormat="1" applyFont="1" applyFill="1" applyBorder="1" applyAlignment="1">
      <alignment horizontal="left" vertical="center"/>
    </xf>
    <xf numFmtId="0" fontId="1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/>
    </xf>
    <xf numFmtId="0" fontId="21" fillId="2" borderId="9" xfId="0" applyFont="1" applyFill="1" applyBorder="1"/>
    <xf numFmtId="0" fontId="23" fillId="2" borderId="10" xfId="0" applyFont="1" applyFill="1" applyBorder="1"/>
    <xf numFmtId="0" fontId="23" fillId="2" borderId="35" xfId="0" applyFont="1" applyFill="1" applyBorder="1"/>
    <xf numFmtId="2" fontId="23" fillId="2" borderId="11" xfId="0" applyNumberFormat="1" applyFont="1" applyFill="1" applyBorder="1" applyAlignment="1">
      <alignment horizontal="right"/>
    </xf>
    <xf numFmtId="2" fontId="23" fillId="2" borderId="11" xfId="0" applyNumberFormat="1" applyFont="1" applyFill="1" applyBorder="1"/>
    <xf numFmtId="0" fontId="23" fillId="2" borderId="37" xfId="0" applyFont="1" applyFill="1" applyBorder="1"/>
    <xf numFmtId="2" fontId="23" fillId="2" borderId="12" xfId="0" applyNumberFormat="1" applyFont="1" applyFill="1" applyBorder="1" applyAlignment="1">
      <alignment horizontal="right"/>
    </xf>
    <xf numFmtId="0" fontId="23" fillId="2" borderId="28" xfId="0" applyFont="1" applyFill="1" applyBorder="1"/>
    <xf numFmtId="2" fontId="23" fillId="2" borderId="15" xfId="0" applyNumberFormat="1" applyFont="1" applyFill="1" applyBorder="1"/>
    <xf numFmtId="2" fontId="23" fillId="2" borderId="14" xfId="0" applyNumberFormat="1" applyFont="1" applyFill="1" applyBorder="1" applyAlignment="1">
      <alignment horizontal="right"/>
    </xf>
    <xf numFmtId="0" fontId="23" fillId="2" borderId="27" xfId="0" applyFont="1" applyFill="1" applyBorder="1"/>
    <xf numFmtId="2" fontId="23" fillId="2" borderId="15" xfId="0" applyNumberFormat="1" applyFont="1" applyFill="1" applyBorder="1" applyAlignment="1">
      <alignment horizontal="right"/>
    </xf>
    <xf numFmtId="0" fontId="23" fillId="2" borderId="36" xfId="0" applyFont="1" applyFill="1" applyBorder="1"/>
    <xf numFmtId="2" fontId="23" fillId="2" borderId="12" xfId="0" applyNumberFormat="1" applyFont="1" applyFill="1" applyBorder="1"/>
    <xf numFmtId="0" fontId="23" fillId="2" borderId="30" xfId="0" applyFont="1" applyFill="1" applyBorder="1"/>
    <xf numFmtId="2" fontId="23" fillId="2" borderId="22" xfId="0" applyNumberFormat="1" applyFont="1" applyFill="1" applyBorder="1" applyAlignment="1">
      <alignment horizontal="right"/>
    </xf>
    <xf numFmtId="0" fontId="8" fillId="3" borderId="14" xfId="0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8" fillId="3" borderId="12" xfId="0" applyFont="1" applyFill="1" applyBorder="1" applyProtection="1">
      <protection locked="0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2" borderId="0" xfId="0" applyFont="1" applyFill="1" applyAlignment="1">
      <alignment horizontal="center"/>
    </xf>
    <xf numFmtId="2" fontId="5" fillId="0" borderId="16" xfId="0" applyNumberFormat="1" applyFont="1" applyBorder="1" applyAlignment="1">
      <alignment horizontal="right"/>
    </xf>
    <xf numFmtId="167" fontId="5" fillId="2" borderId="26" xfId="0" applyNumberFormat="1" applyFont="1" applyFill="1" applyBorder="1" applyAlignment="1">
      <alignment horizontal="right"/>
    </xf>
    <xf numFmtId="167" fontId="4" fillId="2" borderId="29" xfId="0" applyNumberFormat="1" applyFont="1" applyFill="1" applyBorder="1" applyAlignment="1">
      <alignment horizontal="right"/>
    </xf>
    <xf numFmtId="167" fontId="5" fillId="2" borderId="29" xfId="0" applyNumberFormat="1" applyFont="1" applyFill="1" applyBorder="1" applyAlignment="1">
      <alignment horizontal="right"/>
    </xf>
    <xf numFmtId="167" fontId="5" fillId="2" borderId="29" xfId="0" applyNumberFormat="1" applyFont="1" applyFill="1" applyBorder="1" applyAlignment="1">
      <alignment horizontal="right" vertical="center"/>
    </xf>
    <xf numFmtId="167" fontId="4" fillId="2" borderId="41" xfId="0" applyNumberFormat="1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3" fillId="2" borderId="11" xfId="0" applyFont="1" applyFill="1" applyBorder="1"/>
    <xf numFmtId="0" fontId="23" fillId="2" borderId="15" xfId="0" applyFont="1" applyFill="1" applyBorder="1"/>
    <xf numFmtId="0" fontId="23" fillId="2" borderId="40" xfId="0" applyFont="1" applyFill="1" applyBorder="1"/>
    <xf numFmtId="0" fontId="23" fillId="2" borderId="12" xfId="0" applyFont="1" applyFill="1" applyBorder="1"/>
    <xf numFmtId="0" fontId="21" fillId="2" borderId="30" xfId="0" applyFont="1" applyFill="1" applyBorder="1"/>
    <xf numFmtId="0" fontId="23" fillId="2" borderId="17" xfId="0" applyFont="1" applyFill="1" applyBorder="1"/>
    <xf numFmtId="0" fontId="23" fillId="2" borderId="2" xfId="0" applyFont="1" applyFill="1" applyBorder="1"/>
    <xf numFmtId="0" fontId="23" fillId="2" borderId="24" xfId="0" applyFont="1" applyFill="1" applyBorder="1" applyAlignment="1">
      <alignment horizontal="left"/>
    </xf>
    <xf numFmtId="0" fontId="23" fillId="2" borderId="27" xfId="0" applyFont="1" applyFill="1" applyBorder="1" applyAlignment="1">
      <alignment horizontal="left"/>
    </xf>
    <xf numFmtId="0" fontId="24" fillId="2" borderId="37" xfId="0" applyFont="1" applyFill="1" applyBorder="1"/>
    <xf numFmtId="2" fontId="23" fillId="0" borderId="0" xfId="0" applyNumberFormat="1" applyFont="1"/>
    <xf numFmtId="167" fontId="23" fillId="0" borderId="0" xfId="0" applyNumberFormat="1" applyFont="1"/>
    <xf numFmtId="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3" fillId="2" borderId="49" xfId="0" applyFont="1" applyFill="1" applyBorder="1"/>
    <xf numFmtId="0" fontId="0" fillId="0" borderId="17" xfId="0" applyBorder="1"/>
    <xf numFmtId="0" fontId="29" fillId="0" borderId="0" xfId="0" applyFont="1"/>
    <xf numFmtId="0" fontId="30" fillId="0" borderId="0" xfId="0" applyFont="1"/>
    <xf numFmtId="0" fontId="23" fillId="3" borderId="5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1" fillId="2" borderId="12" xfId="0" applyFont="1" applyFill="1" applyBorder="1"/>
    <xf numFmtId="0" fontId="21" fillId="2" borderId="42" xfId="0" applyFont="1" applyFill="1" applyBorder="1"/>
    <xf numFmtId="0" fontId="23" fillId="2" borderId="50" xfId="0" applyFont="1" applyFill="1" applyBorder="1"/>
    <xf numFmtId="0" fontId="21" fillId="2" borderId="53" xfId="0" applyFont="1" applyFill="1" applyBorder="1" applyAlignment="1">
      <alignment horizontal="center"/>
    </xf>
    <xf numFmtId="0" fontId="21" fillId="2" borderId="54" xfId="0" applyFont="1" applyFill="1" applyBorder="1" applyAlignment="1">
      <alignment horizontal="center"/>
    </xf>
    <xf numFmtId="0" fontId="23" fillId="2" borderId="34" xfId="0" applyFont="1" applyFill="1" applyBorder="1"/>
    <xf numFmtId="0" fontId="21" fillId="2" borderId="11" xfId="0" applyFont="1" applyFill="1" applyBorder="1"/>
    <xf numFmtId="169" fontId="21" fillId="2" borderId="53" xfId="3" applyNumberFormat="1" applyFont="1" applyFill="1" applyBorder="1"/>
    <xf numFmtId="171" fontId="23" fillId="0" borderId="0" xfId="0" applyNumberFormat="1" applyFont="1"/>
    <xf numFmtId="170" fontId="21" fillId="2" borderId="53" xfId="1" applyFont="1" applyFill="1" applyBorder="1"/>
    <xf numFmtId="0" fontId="9" fillId="0" borderId="16" xfId="0" applyFont="1" applyBorder="1"/>
    <xf numFmtId="0" fontId="21" fillId="2" borderId="56" xfId="0" applyFont="1" applyFill="1" applyBorder="1" applyAlignment="1">
      <alignment horizontal="center"/>
    </xf>
    <xf numFmtId="169" fontId="21" fillId="2" borderId="9" xfId="3" applyNumberFormat="1" applyFont="1" applyFill="1" applyBorder="1"/>
    <xf numFmtId="170" fontId="21" fillId="2" borderId="9" xfId="1" applyFont="1" applyFill="1" applyBorder="1"/>
    <xf numFmtId="169" fontId="23" fillId="2" borderId="14" xfId="3" applyNumberFormat="1" applyFont="1" applyFill="1" applyBorder="1"/>
    <xf numFmtId="169" fontId="23" fillId="2" borderId="43" xfId="3" applyNumberFormat="1" applyFont="1" applyFill="1" applyBorder="1"/>
    <xf numFmtId="169" fontId="21" fillId="2" borderId="42" xfId="3" applyNumberFormat="1" applyFont="1" applyFill="1" applyBorder="1"/>
    <xf numFmtId="170" fontId="21" fillId="2" borderId="42" xfId="1" applyFont="1" applyFill="1" applyBorder="1"/>
    <xf numFmtId="0" fontId="21" fillId="2" borderId="22" xfId="0" applyFont="1" applyFill="1" applyBorder="1"/>
    <xf numFmtId="167" fontId="23" fillId="2" borderId="11" xfId="0" applyNumberFormat="1" applyFont="1" applyFill="1" applyBorder="1" applyAlignment="1">
      <alignment horizontal="center"/>
    </xf>
    <xf numFmtId="167" fontId="23" fillId="2" borderId="12" xfId="0" applyNumberFormat="1" applyFont="1" applyFill="1" applyBorder="1" applyAlignment="1">
      <alignment horizontal="center"/>
    </xf>
    <xf numFmtId="0" fontId="31" fillId="0" borderId="0" xfId="0" applyFont="1"/>
    <xf numFmtId="167" fontId="8" fillId="0" borderId="0" xfId="0" applyNumberFormat="1" applyFont="1" applyAlignment="1">
      <alignment horizontal="right"/>
    </xf>
    <xf numFmtId="0" fontId="23" fillId="0" borderId="16" xfId="0" applyFont="1" applyBorder="1"/>
    <xf numFmtId="0" fontId="23" fillId="0" borderId="0" xfId="0" applyFont="1" applyAlignment="1">
      <alignment horizontal="right"/>
    </xf>
    <xf numFmtId="167" fontId="21" fillId="2" borderId="42" xfId="0" applyNumberFormat="1" applyFont="1" applyFill="1" applyBorder="1" applyAlignment="1">
      <alignment horizontal="center"/>
    </xf>
    <xf numFmtId="0" fontId="23" fillId="5" borderId="31" xfId="0" applyFont="1" applyFill="1" applyBorder="1"/>
    <xf numFmtId="0" fontId="23" fillId="5" borderId="32" xfId="0" applyFont="1" applyFill="1" applyBorder="1"/>
    <xf numFmtId="0" fontId="23" fillId="5" borderId="33" xfId="0" applyFont="1" applyFill="1" applyBorder="1"/>
    <xf numFmtId="0" fontId="23" fillId="5" borderId="38" xfId="0" applyFont="1" applyFill="1" applyBorder="1"/>
    <xf numFmtId="0" fontId="23" fillId="5" borderId="0" xfId="0" applyFont="1" applyFill="1"/>
    <xf numFmtId="0" fontId="23" fillId="5" borderId="39" xfId="0" applyFont="1" applyFill="1" applyBorder="1"/>
    <xf numFmtId="0" fontId="21" fillId="5" borderId="0" xfId="0" applyFont="1" applyFill="1" applyAlignment="1">
      <alignment horizontal="center"/>
    </xf>
    <xf numFmtId="0" fontId="23" fillId="5" borderId="30" xfId="0" applyFont="1" applyFill="1" applyBorder="1"/>
    <xf numFmtId="0" fontId="23" fillId="5" borderId="16" xfId="0" applyFont="1" applyFill="1" applyBorder="1"/>
    <xf numFmtId="0" fontId="23" fillId="5" borderId="17" xfId="0" applyFont="1" applyFill="1" applyBorder="1"/>
    <xf numFmtId="0" fontId="21" fillId="2" borderId="22" xfId="0" applyFont="1" applyFill="1" applyBorder="1" applyAlignment="1">
      <alignment horizontal="right"/>
    </xf>
    <xf numFmtId="2" fontId="21" fillId="2" borderId="22" xfId="0" applyNumberFormat="1" applyFont="1" applyFill="1" applyBorder="1" applyAlignment="1">
      <alignment horizontal="center"/>
    </xf>
    <xf numFmtId="0" fontId="23" fillId="2" borderId="42" xfId="0" applyFont="1" applyFill="1" applyBorder="1" applyAlignment="1">
      <alignment horizontal="right"/>
    </xf>
    <xf numFmtId="0" fontId="23" fillId="2" borderId="22" xfId="0" applyFont="1" applyFill="1" applyBorder="1"/>
    <xf numFmtId="0" fontId="21" fillId="2" borderId="59" xfId="0" applyFont="1" applyFill="1" applyBorder="1" applyAlignment="1">
      <alignment horizontal="right"/>
    </xf>
    <xf numFmtId="0" fontId="12" fillId="0" borderId="50" xfId="0" applyFont="1" applyBorder="1"/>
    <xf numFmtId="0" fontId="23" fillId="2" borderId="55" xfId="0" applyFont="1" applyFill="1" applyBorder="1"/>
    <xf numFmtId="165" fontId="23" fillId="0" borderId="0" xfId="0" applyNumberFormat="1" applyFont="1"/>
    <xf numFmtId="0" fontId="23" fillId="2" borderId="36" xfId="0" applyFont="1" applyFill="1" applyBorder="1" applyAlignment="1">
      <alignment horizontal="center"/>
    </xf>
    <xf numFmtId="167" fontId="21" fillId="2" borderId="10" xfId="0" applyNumberFormat="1" applyFont="1" applyFill="1" applyBorder="1" applyAlignment="1">
      <alignment horizontal="center"/>
    </xf>
    <xf numFmtId="167" fontId="23" fillId="2" borderId="43" xfId="0" applyNumberFormat="1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3" fillId="6" borderId="15" xfId="0" applyFont="1" applyFill="1" applyBorder="1" applyAlignment="1">
      <alignment horizontal="center"/>
    </xf>
    <xf numFmtId="16" fontId="23" fillId="6" borderId="28" xfId="0" applyNumberFormat="1" applyFont="1" applyFill="1" applyBorder="1" applyAlignment="1">
      <alignment horizontal="center"/>
    </xf>
    <xf numFmtId="0" fontId="23" fillId="6" borderId="43" xfId="0" applyFont="1" applyFill="1" applyBorder="1" applyAlignment="1">
      <alignment horizontal="center"/>
    </xf>
    <xf numFmtId="0" fontId="23" fillId="6" borderId="62" xfId="0" applyFont="1" applyFill="1" applyBorder="1" applyAlignment="1">
      <alignment horizontal="center"/>
    </xf>
    <xf numFmtId="0" fontId="8" fillId="2" borderId="4" xfId="0" applyFont="1" applyFill="1" applyBorder="1"/>
    <xf numFmtId="165" fontId="8" fillId="2" borderId="18" xfId="0" applyNumberFormat="1" applyFont="1" applyFill="1" applyBorder="1"/>
    <xf numFmtId="165" fontId="8" fillId="2" borderId="20" xfId="0" applyNumberFormat="1" applyFont="1" applyFill="1" applyBorder="1"/>
    <xf numFmtId="0" fontId="8" fillId="7" borderId="15" xfId="0" applyFont="1" applyFill="1" applyBorder="1" applyAlignment="1" applyProtection="1">
      <alignment horizontal="center"/>
      <protection locked="0"/>
    </xf>
    <xf numFmtId="168" fontId="8" fillId="7" borderId="49" xfId="0" applyNumberFormat="1" applyFont="1" applyFill="1" applyBorder="1" applyProtection="1">
      <protection locked="0"/>
    </xf>
    <xf numFmtId="168" fontId="8" fillId="7" borderId="50" xfId="0" applyNumberFormat="1" applyFont="1" applyFill="1" applyBorder="1" applyProtection="1">
      <protection locked="0"/>
    </xf>
    <xf numFmtId="167" fontId="8" fillId="7" borderId="49" xfId="0" applyNumberFormat="1" applyFont="1" applyFill="1" applyBorder="1" applyProtection="1">
      <protection locked="0"/>
    </xf>
    <xf numFmtId="167" fontId="8" fillId="7" borderId="50" xfId="0" applyNumberFormat="1" applyFont="1" applyFill="1" applyBorder="1" applyProtection="1">
      <protection locked="0"/>
    </xf>
    <xf numFmtId="167" fontId="8" fillId="7" borderId="51" xfId="0" applyNumberFormat="1" applyFont="1" applyFill="1" applyBorder="1" applyProtection="1">
      <protection locked="0"/>
    </xf>
    <xf numFmtId="165" fontId="8" fillId="2" borderId="13" xfId="0" applyNumberFormat="1" applyFont="1" applyFill="1" applyBorder="1"/>
    <xf numFmtId="0" fontId="8" fillId="7" borderId="12" xfId="0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1" xfId="0" applyFont="1" applyBorder="1"/>
    <xf numFmtId="0" fontId="23" fillId="0" borderId="5" xfId="0" applyFont="1" applyBorder="1" applyAlignment="1">
      <alignment horizontal="center"/>
    </xf>
    <xf numFmtId="0" fontId="23" fillId="0" borderId="61" xfId="0" applyFont="1" applyBorder="1" applyAlignment="1">
      <alignment horizontal="right"/>
    </xf>
    <xf numFmtId="0" fontId="23" fillId="0" borderId="64" xfId="0" applyFont="1" applyBorder="1" applyAlignment="1">
      <alignment horizontal="right"/>
    </xf>
    <xf numFmtId="0" fontId="23" fillId="0" borderId="50" xfId="0" applyFont="1" applyBorder="1" applyAlignment="1">
      <alignment horizontal="right"/>
    </xf>
    <xf numFmtId="0" fontId="34" fillId="0" borderId="0" xfId="2" applyFont="1" applyAlignment="1" applyProtection="1"/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2" fontId="8" fillId="0" borderId="0" xfId="0" applyNumberFormat="1" applyFont="1"/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0" fontId="8" fillId="2" borderId="28" xfId="0" applyFont="1" applyFill="1" applyBorder="1"/>
    <xf numFmtId="0" fontId="8" fillId="2" borderId="29" xfId="0" applyFont="1" applyFill="1" applyBorder="1"/>
    <xf numFmtId="164" fontId="5" fillId="0" borderId="0" xfId="0" applyNumberFormat="1" applyFont="1" applyAlignment="1">
      <alignment horizontal="centerContinuous"/>
    </xf>
    <xf numFmtId="0" fontId="8" fillId="2" borderId="30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164" fontId="12" fillId="0" borderId="0" xfId="0" applyNumberFormat="1" applyFont="1" applyAlignment="1">
      <alignment horizontal="left"/>
    </xf>
    <xf numFmtId="0" fontId="20" fillId="0" borderId="0" xfId="0" applyFont="1"/>
    <xf numFmtId="2" fontId="8" fillId="2" borderId="31" xfId="0" applyNumberFormat="1" applyFont="1" applyFill="1" applyBorder="1"/>
    <xf numFmtId="0" fontId="8" fillId="2" borderId="32" xfId="0" applyFont="1" applyFill="1" applyBorder="1"/>
    <xf numFmtId="0" fontId="8" fillId="2" borderId="33" xfId="0" applyFont="1" applyFill="1" applyBorder="1"/>
    <xf numFmtId="2" fontId="8" fillId="2" borderId="27" xfId="0" applyNumberFormat="1" applyFont="1" applyFill="1" applyBorder="1"/>
    <xf numFmtId="0" fontId="8" fillId="2" borderId="28" xfId="0" applyFont="1" applyFill="1" applyBorder="1" applyAlignment="1">
      <alignment horizontal="centerContinuous"/>
    </xf>
    <xf numFmtId="0" fontId="8" fillId="2" borderId="29" xfId="0" applyFont="1" applyFill="1" applyBorder="1" applyAlignment="1">
      <alignment horizontal="centerContinuous"/>
    </xf>
    <xf numFmtId="1" fontId="8" fillId="0" borderId="0" xfId="0" applyNumberFormat="1" applyFont="1"/>
    <xf numFmtId="1" fontId="8" fillId="0" borderId="0" xfId="0" applyNumberFormat="1" applyFont="1" applyAlignment="1">
      <alignment horizontal="right" vertical="top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right"/>
    </xf>
    <xf numFmtId="20" fontId="8" fillId="2" borderId="5" xfId="0" applyNumberFormat="1" applyFont="1" applyFill="1" applyBorder="1" applyAlignment="1">
      <alignment horizontal="center"/>
    </xf>
    <xf numFmtId="20" fontId="8" fillId="2" borderId="6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0" borderId="0" xfId="0" applyFont="1" applyAlignment="1">
      <alignment horizontal="centerContinuous" vertical="center" wrapText="1"/>
    </xf>
    <xf numFmtId="2" fontId="5" fillId="0" borderId="0" xfId="0" applyNumberFormat="1" applyFont="1" applyAlignment="1">
      <alignment horizontal="centerContinuous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/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/>
    <xf numFmtId="0" fontId="36" fillId="2" borderId="28" xfId="0" applyFont="1" applyFill="1" applyBorder="1"/>
    <xf numFmtId="0" fontId="5" fillId="2" borderId="35" xfId="0" applyFont="1" applyFill="1" applyBorder="1" applyAlignment="1">
      <alignment horizontal="left"/>
    </xf>
    <xf numFmtId="0" fontId="5" fillId="2" borderId="1" xfId="0" applyFont="1" applyFill="1" applyBorder="1"/>
    <xf numFmtId="2" fontId="5" fillId="2" borderId="27" xfId="0" applyNumberFormat="1" applyFont="1" applyFill="1" applyBorder="1" applyAlignment="1">
      <alignment horizontal="left"/>
    </xf>
    <xf numFmtId="0" fontId="5" fillId="2" borderId="28" xfId="0" applyFont="1" applyFill="1" applyBorder="1" applyAlignment="1">
      <alignment horizontal="right"/>
    </xf>
    <xf numFmtId="0" fontId="5" fillId="2" borderId="2" xfId="0" applyFont="1" applyFill="1" applyBorder="1"/>
    <xf numFmtId="0" fontId="5" fillId="2" borderId="36" xfId="0" applyFont="1" applyFill="1" applyBorder="1"/>
    <xf numFmtId="0" fontId="5" fillId="2" borderId="36" xfId="0" applyFont="1" applyFill="1" applyBorder="1" applyAlignment="1">
      <alignment horizontal="right"/>
    </xf>
    <xf numFmtId="167" fontId="5" fillId="2" borderId="12" xfId="0" applyNumberFormat="1" applyFont="1" applyFill="1" applyBorder="1" applyAlignment="1">
      <alignment horizontal="right"/>
    </xf>
    <xf numFmtId="167" fontId="8" fillId="0" borderId="0" xfId="0" applyNumberFormat="1" applyFont="1" applyAlignment="1">
      <alignment horizontal="left"/>
    </xf>
    <xf numFmtId="2" fontId="5" fillId="0" borderId="0" xfId="0" applyNumberFormat="1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/>
    <xf numFmtId="0" fontId="12" fillId="0" borderId="0" xfId="0" applyFont="1"/>
    <xf numFmtId="171" fontId="11" fillId="0" borderId="0" xfId="2" applyNumberFormat="1" applyAlignment="1" applyProtection="1"/>
    <xf numFmtId="0" fontId="11" fillId="0" borderId="0" xfId="2" applyAlignment="1" applyProtection="1"/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7" borderId="14" xfId="0" applyFont="1" applyFill="1" applyBorder="1" applyAlignment="1" applyProtection="1">
      <alignment horizontal="center"/>
      <protection locked="0"/>
    </xf>
    <xf numFmtId="0" fontId="38" fillId="2" borderId="0" xfId="0" applyFont="1" applyFill="1" applyAlignment="1">
      <alignment horizontal="center"/>
    </xf>
    <xf numFmtId="0" fontId="8" fillId="2" borderId="46" xfId="0" applyFont="1" applyFill="1" applyBorder="1"/>
    <xf numFmtId="0" fontId="8" fillId="2" borderId="45" xfId="0" applyFont="1" applyFill="1" applyBorder="1"/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right"/>
    </xf>
    <xf numFmtId="0" fontId="21" fillId="0" borderId="28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right"/>
    </xf>
    <xf numFmtId="0" fontId="41" fillId="2" borderId="24" xfId="0" applyFont="1" applyFill="1" applyBorder="1" applyAlignment="1">
      <alignment horizontal="left"/>
    </xf>
    <xf numFmtId="0" fontId="41" fillId="2" borderId="25" xfId="0" applyFont="1" applyFill="1" applyBorder="1"/>
    <xf numFmtId="0" fontId="41" fillId="2" borderId="44" xfId="0" applyFont="1" applyFill="1" applyBorder="1"/>
    <xf numFmtId="0" fontId="41" fillId="0" borderId="0" xfId="0" applyFont="1"/>
    <xf numFmtId="0" fontId="41" fillId="2" borderId="27" xfId="0" applyFont="1" applyFill="1" applyBorder="1" applyAlignment="1">
      <alignment horizontal="left"/>
    </xf>
    <xf numFmtId="0" fontId="41" fillId="2" borderId="28" xfId="0" applyFont="1" applyFill="1" applyBorder="1"/>
    <xf numFmtId="0" fontId="41" fillId="2" borderId="19" xfId="0" applyFont="1" applyFill="1" applyBorder="1"/>
    <xf numFmtId="0" fontId="41" fillId="3" borderId="51" xfId="0" applyFont="1" applyFill="1" applyBorder="1" applyAlignment="1" applyProtection="1">
      <alignment horizontal="center"/>
      <protection locked="0"/>
    </xf>
    <xf numFmtId="0" fontId="41" fillId="2" borderId="9" xfId="0" applyFont="1" applyFill="1" applyBorder="1"/>
    <xf numFmtId="0" fontId="41" fillId="2" borderId="27" xfId="0" applyFont="1" applyFill="1" applyBorder="1"/>
    <xf numFmtId="0" fontId="40" fillId="2" borderId="35" xfId="0" applyFont="1" applyFill="1" applyBorder="1"/>
    <xf numFmtId="167" fontId="40" fillId="2" borderId="11" xfId="0" applyNumberFormat="1" applyFont="1" applyFill="1" applyBorder="1" applyAlignment="1">
      <alignment horizontal="right"/>
    </xf>
    <xf numFmtId="0" fontId="41" fillId="2" borderId="42" xfId="0" applyFont="1" applyFill="1" applyBorder="1" applyAlignment="1">
      <alignment horizontal="center"/>
    </xf>
    <xf numFmtId="0" fontId="40" fillId="2" borderId="37" xfId="0" applyFont="1" applyFill="1" applyBorder="1"/>
    <xf numFmtId="167" fontId="40" fillId="2" borderId="12" xfId="0" applyNumberFormat="1" applyFont="1" applyFill="1" applyBorder="1" applyAlignment="1">
      <alignment horizontal="right"/>
    </xf>
    <xf numFmtId="0" fontId="40" fillId="10" borderId="11" xfId="0" applyFont="1" applyFill="1" applyBorder="1" applyAlignment="1">
      <alignment horizontal="center"/>
    </xf>
    <xf numFmtId="0" fontId="40" fillId="2" borderId="44" xfId="0" applyFont="1" applyFill="1" applyBorder="1" applyAlignment="1">
      <alignment horizontal="left" vertical="center"/>
    </xf>
    <xf numFmtId="14" fontId="40" fillId="8" borderId="47" xfId="0" applyNumberFormat="1" applyFont="1" applyFill="1" applyBorder="1" applyAlignment="1">
      <alignment horizontal="center"/>
    </xf>
    <xf numFmtId="0" fontId="40" fillId="6" borderId="11" xfId="0" applyFont="1" applyFill="1" applyBorder="1" applyAlignment="1" applyProtection="1">
      <alignment horizontal="center"/>
      <protection locked="0"/>
    </xf>
    <xf numFmtId="167" fontId="40" fillId="2" borderId="14" xfId="0" applyNumberFormat="1" applyFont="1" applyFill="1" applyBorder="1" applyAlignment="1">
      <alignment horizontal="right"/>
    </xf>
    <xf numFmtId="0" fontId="40" fillId="2" borderId="19" xfId="0" applyFont="1" applyFill="1" applyBorder="1" applyAlignment="1">
      <alignment horizontal="left" vertical="center"/>
    </xf>
    <xf numFmtId="14" fontId="40" fillId="8" borderId="50" xfId="0" applyNumberFormat="1" applyFont="1" applyFill="1" applyBorder="1" applyAlignment="1">
      <alignment horizontal="center"/>
    </xf>
    <xf numFmtId="0" fontId="40" fillId="6" borderId="15" xfId="0" applyFont="1" applyFill="1" applyBorder="1" applyAlignment="1" applyProtection="1">
      <alignment horizontal="center"/>
      <protection locked="0"/>
    </xf>
    <xf numFmtId="0" fontId="40" fillId="2" borderId="28" xfId="0" applyFont="1" applyFill="1" applyBorder="1"/>
    <xf numFmtId="0" fontId="40" fillId="2" borderId="19" xfId="0" applyFont="1" applyFill="1" applyBorder="1"/>
    <xf numFmtId="0" fontId="40" fillId="2" borderId="27" xfId="0" applyFont="1" applyFill="1" applyBorder="1"/>
    <xf numFmtId="167" fontId="40" fillId="2" borderId="15" xfId="0" applyNumberFormat="1" applyFont="1" applyFill="1" applyBorder="1" applyAlignment="1">
      <alignment horizontal="right"/>
    </xf>
    <xf numFmtId="0" fontId="40" fillId="0" borderId="35" xfId="0" applyFont="1" applyBorder="1"/>
    <xf numFmtId="0" fontId="43" fillId="2" borderId="37" xfId="0" applyFont="1" applyFill="1" applyBorder="1"/>
    <xf numFmtId="0" fontId="40" fillId="2" borderId="36" xfId="0" applyFont="1" applyFill="1" applyBorder="1"/>
    <xf numFmtId="0" fontId="40" fillId="2" borderId="7" xfId="0" applyFont="1" applyFill="1" applyBorder="1"/>
    <xf numFmtId="0" fontId="41" fillId="3" borderId="3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right"/>
    </xf>
    <xf numFmtId="167" fontId="40" fillId="2" borderId="2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0" fillId="2" borderId="24" xfId="0" applyFont="1" applyFill="1" applyBorder="1"/>
    <xf numFmtId="167" fontId="40" fillId="2" borderId="11" xfId="0" applyNumberFormat="1" applyFont="1" applyFill="1" applyBorder="1"/>
    <xf numFmtId="2" fontId="44" fillId="0" borderId="0" xfId="0" applyNumberFormat="1" applyFont="1" applyAlignment="1">
      <alignment horizontal="center"/>
    </xf>
    <xf numFmtId="167" fontId="40" fillId="2" borderId="15" xfId="0" applyNumberFormat="1" applyFont="1" applyFill="1" applyBorder="1"/>
    <xf numFmtId="0" fontId="40" fillId="2" borderId="38" xfId="0" applyFont="1" applyFill="1" applyBorder="1"/>
    <xf numFmtId="0" fontId="41" fillId="0" borderId="0" xfId="0" applyFont="1" applyAlignment="1">
      <alignment horizontal="right"/>
    </xf>
    <xf numFmtId="0" fontId="40" fillId="0" borderId="35" xfId="0" applyFont="1" applyBorder="1" applyAlignment="1">
      <alignment horizontal="left"/>
    </xf>
    <xf numFmtId="0" fontId="40" fillId="0" borderId="1" xfId="0" applyFont="1" applyBorder="1"/>
    <xf numFmtId="167" fontId="40" fillId="2" borderId="12" xfId="0" applyNumberFormat="1" applyFont="1" applyFill="1" applyBorder="1"/>
    <xf numFmtId="166" fontId="40" fillId="0" borderId="0" xfId="0" applyNumberFormat="1" applyFont="1"/>
    <xf numFmtId="0" fontId="40" fillId="6" borderId="43" xfId="0" applyFont="1" applyFill="1" applyBorder="1" applyAlignment="1" applyProtection="1">
      <alignment horizontal="center"/>
      <protection locked="0"/>
    </xf>
    <xf numFmtId="0" fontId="40" fillId="2" borderId="7" xfId="0" applyFont="1" applyFill="1" applyBorder="1" applyAlignment="1">
      <alignment horizontal="left" vertical="center"/>
    </xf>
    <xf numFmtId="14" fontId="40" fillId="8" borderId="8" xfId="0" applyNumberFormat="1" applyFont="1" applyFill="1" applyBorder="1" applyAlignment="1">
      <alignment horizontal="center"/>
    </xf>
    <xf numFmtId="0" fontId="40" fillId="2" borderId="42" xfId="0" applyFont="1" applyFill="1" applyBorder="1" applyAlignment="1">
      <alignment horizontal="right"/>
    </xf>
    <xf numFmtId="0" fontId="40" fillId="2" borderId="59" xfId="0" applyFont="1" applyFill="1" applyBorder="1" applyAlignment="1">
      <alignment horizontal="right"/>
    </xf>
    <xf numFmtId="0" fontId="41" fillId="2" borderId="59" xfId="0" applyFont="1" applyFill="1" applyBorder="1" applyAlignment="1">
      <alignment horizontal="right"/>
    </xf>
    <xf numFmtId="0" fontId="40" fillId="2" borderId="22" xfId="0" applyFont="1" applyFill="1" applyBorder="1"/>
    <xf numFmtId="2" fontId="41" fillId="2" borderId="22" xfId="0" applyNumberFormat="1" applyFont="1" applyFill="1" applyBorder="1" applyAlignment="1">
      <alignment horizontal="center"/>
    </xf>
    <xf numFmtId="0" fontId="45" fillId="0" borderId="0" xfId="2" applyFont="1" applyAlignment="1" applyProtection="1"/>
    <xf numFmtId="0" fontId="44" fillId="0" borderId="0" xfId="0" applyFont="1"/>
    <xf numFmtId="0" fontId="46" fillId="0" borderId="0" xfId="0" applyFont="1" applyAlignment="1">
      <alignment horizontal="right"/>
    </xf>
    <xf numFmtId="0" fontId="46" fillId="0" borderId="0" xfId="0" applyFont="1"/>
    <xf numFmtId="0" fontId="5" fillId="0" borderId="16" xfId="0" applyFont="1" applyBorder="1"/>
    <xf numFmtId="0" fontId="5" fillId="0" borderId="16" xfId="0" applyFont="1" applyBorder="1" applyAlignment="1">
      <alignment horizontal="right"/>
    </xf>
    <xf numFmtId="167" fontId="8" fillId="2" borderId="11" xfId="0" applyNumberFormat="1" applyFont="1" applyFill="1" applyBorder="1" applyAlignment="1">
      <alignment horizontal="right"/>
    </xf>
    <xf numFmtId="167" fontId="8" fillId="2" borderId="22" xfId="0" applyNumberFormat="1" applyFont="1" applyFill="1" applyBorder="1"/>
    <xf numFmtId="167" fontId="8" fillId="0" borderId="0" xfId="0" applyNumberFormat="1" applyFont="1"/>
    <xf numFmtId="167" fontId="8" fillId="2" borderId="34" xfId="0" applyNumberFormat="1" applyFont="1" applyFill="1" applyBorder="1" applyAlignment="1">
      <alignment horizontal="right"/>
    </xf>
    <xf numFmtId="0" fontId="8" fillId="2" borderId="44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right"/>
    </xf>
    <xf numFmtId="20" fontId="8" fillId="2" borderId="47" xfId="0" applyNumberFormat="1" applyFont="1" applyFill="1" applyBorder="1" applyAlignment="1">
      <alignment horizontal="center"/>
    </xf>
    <xf numFmtId="20" fontId="8" fillId="2" borderId="52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2" fontId="5" fillId="2" borderId="30" xfId="0" applyNumberFormat="1" applyFont="1" applyFill="1" applyBorder="1" applyAlignment="1">
      <alignment horizontal="left" vertical="center"/>
    </xf>
    <xf numFmtId="0" fontId="32" fillId="0" borderId="0" xfId="2" applyFont="1" applyAlignment="1" applyProtection="1"/>
    <xf numFmtId="0" fontId="40" fillId="0" borderId="0" xfId="0" applyFont="1" applyProtection="1">
      <protection hidden="1"/>
    </xf>
    <xf numFmtId="2" fontId="41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/>
      <protection hidden="1"/>
    </xf>
    <xf numFmtId="0" fontId="48" fillId="0" borderId="0" xfId="0" applyFont="1" applyProtection="1">
      <protection hidden="1"/>
    </xf>
    <xf numFmtId="166" fontId="48" fillId="0" borderId="0" xfId="0" applyNumberFormat="1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165" fontId="23" fillId="2" borderId="51" xfId="0" applyNumberFormat="1" applyFont="1" applyFill="1" applyBorder="1" applyAlignment="1">
      <alignment horizontal="center" vertical="center"/>
    </xf>
    <xf numFmtId="165" fontId="23" fillId="2" borderId="60" xfId="0" applyNumberFormat="1" applyFont="1" applyFill="1" applyBorder="1" applyAlignment="1">
      <alignment horizontal="center" vertical="center"/>
    </xf>
    <xf numFmtId="165" fontId="23" fillId="2" borderId="3" xfId="0" applyNumberFormat="1" applyFont="1" applyFill="1" applyBorder="1" applyAlignment="1">
      <alignment horizontal="center" vertical="center"/>
    </xf>
    <xf numFmtId="0" fontId="49" fillId="0" borderId="0" xfId="0" applyFont="1"/>
    <xf numFmtId="0" fontId="49" fillId="0" borderId="0" xfId="0" applyFont="1" applyAlignment="1">
      <alignment horizontal="right"/>
    </xf>
    <xf numFmtId="169" fontId="23" fillId="3" borderId="45" xfId="3" applyNumberFormat="1" applyFont="1" applyFill="1" applyBorder="1" applyProtection="1">
      <protection locked="0"/>
    </xf>
    <xf numFmtId="169" fontId="23" fillId="3" borderId="5" xfId="3" applyNumberFormat="1" applyFont="1" applyFill="1" applyBorder="1" applyProtection="1">
      <protection locked="0"/>
    </xf>
    <xf numFmtId="169" fontId="23" fillId="3" borderId="18" xfId="3" applyNumberFormat="1" applyFont="1" applyFill="1" applyBorder="1" applyProtection="1">
      <protection locked="0"/>
    </xf>
    <xf numFmtId="169" fontId="23" fillId="3" borderId="55" xfId="3" applyNumberFormat="1" applyFont="1" applyFill="1" applyBorder="1" applyProtection="1">
      <protection locked="0"/>
    </xf>
    <xf numFmtId="170" fontId="21" fillId="3" borderId="50" xfId="1" applyFont="1" applyFill="1" applyBorder="1" applyAlignment="1" applyProtection="1">
      <alignment horizontal="center"/>
      <protection locked="0"/>
    </xf>
    <xf numFmtId="0" fontId="9" fillId="0" borderId="16" xfId="0" applyFont="1" applyBorder="1" applyProtection="1">
      <protection locked="0"/>
    </xf>
    <xf numFmtId="167" fontId="40" fillId="6" borderId="14" xfId="0" applyNumberFormat="1" applyFont="1" applyFill="1" applyBorder="1" applyAlignment="1" applyProtection="1">
      <alignment horizontal="right"/>
      <protection locked="0"/>
    </xf>
    <xf numFmtId="0" fontId="50" fillId="0" borderId="0" xfId="0" applyFont="1"/>
    <xf numFmtId="0" fontId="51" fillId="0" borderId="0" xfId="0" applyFont="1" applyAlignment="1">
      <alignment vertical="center"/>
    </xf>
    <xf numFmtId="0" fontId="48" fillId="0" borderId="0" xfId="0" applyFont="1"/>
    <xf numFmtId="0" fontId="46" fillId="0" borderId="0" xfId="0" applyFont="1" applyAlignment="1">
      <alignment vertical="center"/>
    </xf>
    <xf numFmtId="17" fontId="23" fillId="0" borderId="0" xfId="0" applyNumberFormat="1" applyFont="1" applyAlignment="1">
      <alignment horizontal="left"/>
    </xf>
    <xf numFmtId="0" fontId="23" fillId="0" borderId="38" xfId="0" applyFont="1" applyBorder="1"/>
    <xf numFmtId="168" fontId="7" fillId="6" borderId="49" xfId="0" applyNumberFormat="1" applyFont="1" applyFill="1" applyBorder="1" applyAlignment="1" applyProtection="1">
      <alignment horizontal="center"/>
      <protection locked="0"/>
    </xf>
    <xf numFmtId="168" fontId="7" fillId="6" borderId="50" xfId="0" applyNumberFormat="1" applyFont="1" applyFill="1" applyBorder="1" applyAlignment="1" applyProtection="1">
      <alignment horizontal="center"/>
      <protection locked="0"/>
    </xf>
    <xf numFmtId="167" fontId="7" fillId="6" borderId="49" xfId="0" applyNumberFormat="1" applyFont="1" applyFill="1" applyBorder="1" applyAlignment="1" applyProtection="1">
      <alignment horizontal="center"/>
      <protection locked="0"/>
    </xf>
    <xf numFmtId="167" fontId="7" fillId="6" borderId="51" xfId="0" applyNumberFormat="1" applyFont="1" applyFill="1" applyBorder="1" applyAlignment="1" applyProtection="1">
      <alignment horizontal="center"/>
      <protection locked="0"/>
    </xf>
    <xf numFmtId="167" fontId="7" fillId="6" borderId="5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7" fontId="7" fillId="6" borderId="51" xfId="0" applyNumberFormat="1" applyFont="1" applyFill="1" applyBorder="1" applyAlignment="1" applyProtection="1">
      <alignment horizontal="left"/>
      <protection locked="0"/>
    </xf>
    <xf numFmtId="167" fontId="8" fillId="7" borderId="51" xfId="0" applyNumberFormat="1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0" fontId="40" fillId="2" borderId="10" xfId="0" applyFont="1" applyFill="1" applyBorder="1"/>
    <xf numFmtId="0" fontId="40" fillId="2" borderId="30" xfId="0" applyFont="1" applyFill="1" applyBorder="1"/>
    <xf numFmtId="0" fontId="41" fillId="2" borderId="10" xfId="0" applyFont="1" applyFill="1" applyBorder="1" applyAlignment="1">
      <alignment horizontal="right"/>
    </xf>
    <xf numFmtId="0" fontId="7" fillId="2" borderId="45" xfId="0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/>
    <xf numFmtId="0" fontId="54" fillId="0" borderId="0" xfId="0" applyFont="1"/>
    <xf numFmtId="167" fontId="28" fillId="2" borderId="0" xfId="0" applyNumberFormat="1" applyFont="1" applyFill="1"/>
    <xf numFmtId="0" fontId="7" fillId="2" borderId="55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2" fontId="8" fillId="2" borderId="60" xfId="0" applyNumberFormat="1" applyFont="1" applyFill="1" applyBorder="1" applyAlignment="1">
      <alignment horizontal="left"/>
    </xf>
    <xf numFmtId="2" fontId="7" fillId="2" borderId="55" xfId="0" applyNumberFormat="1" applyFont="1" applyFill="1" applyBorder="1" applyAlignment="1">
      <alignment horizontal="center"/>
    </xf>
    <xf numFmtId="2" fontId="7" fillId="2" borderId="60" xfId="0" applyNumberFormat="1" applyFont="1" applyFill="1" applyBorder="1" applyAlignment="1">
      <alignment horizontal="left"/>
    </xf>
    <xf numFmtId="2" fontId="8" fillId="2" borderId="55" xfId="0" applyNumberFormat="1" applyFont="1" applyFill="1" applyBorder="1" applyAlignment="1">
      <alignment horizontal="left"/>
    </xf>
    <xf numFmtId="2" fontId="8" fillId="2" borderId="61" xfId="0" applyNumberFormat="1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2" fontId="8" fillId="2" borderId="55" xfId="0" applyNumberFormat="1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6" borderId="51" xfId="0" applyFont="1" applyFill="1" applyBorder="1" applyAlignment="1" applyProtection="1">
      <alignment horizontal="center"/>
      <protection locked="0"/>
    </xf>
    <xf numFmtId="0" fontId="8" fillId="7" borderId="51" xfId="0" applyFont="1" applyFill="1" applyBorder="1" applyAlignment="1" applyProtection="1">
      <alignment horizontal="center"/>
      <protection locked="0"/>
    </xf>
    <xf numFmtId="168" fontId="7" fillId="6" borderId="51" xfId="0" applyNumberFormat="1" applyFont="1" applyFill="1" applyBorder="1" applyAlignment="1" applyProtection="1">
      <alignment horizontal="center"/>
      <protection locked="0"/>
    </xf>
    <xf numFmtId="168" fontId="8" fillId="7" borderId="51" xfId="0" applyNumberFormat="1" applyFont="1" applyFill="1" applyBorder="1" applyProtection="1">
      <protection locked="0"/>
    </xf>
    <xf numFmtId="167" fontId="8" fillId="2" borderId="22" xfId="0" applyNumberFormat="1" applyFont="1" applyFill="1" applyBorder="1" applyAlignment="1">
      <alignment horizontal="left"/>
    </xf>
    <xf numFmtId="0" fontId="8" fillId="2" borderId="41" xfId="0" applyFont="1" applyFill="1" applyBorder="1" applyAlignment="1">
      <alignment horizontal="center"/>
    </xf>
    <xf numFmtId="167" fontId="8" fillId="2" borderId="17" xfId="0" applyNumberFormat="1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7" fillId="6" borderId="19" xfId="0" applyFont="1" applyFill="1" applyBorder="1" applyAlignment="1" applyProtection="1">
      <alignment horizontal="center"/>
      <protection locked="0"/>
    </xf>
    <xf numFmtId="0" fontId="8" fillId="7" borderId="19" xfId="0" applyFont="1" applyFill="1" applyBorder="1" applyAlignment="1" applyProtection="1">
      <alignment horizontal="center"/>
      <protection locked="0"/>
    </xf>
    <xf numFmtId="165" fontId="7" fillId="2" borderId="6" xfId="0" applyNumberFormat="1" applyFont="1" applyFill="1" applyBorder="1"/>
    <xf numFmtId="165" fontId="7" fillId="2" borderId="51" xfId="0" applyNumberFormat="1" applyFont="1" applyFill="1" applyBorder="1"/>
    <xf numFmtId="165" fontId="7" fillId="2" borderId="3" xfId="0" applyNumberFormat="1" applyFont="1" applyFill="1" applyBorder="1"/>
    <xf numFmtId="0" fontId="7" fillId="7" borderId="19" xfId="0" applyFont="1" applyFill="1" applyBorder="1" applyAlignment="1" applyProtection="1">
      <alignment horizontal="center"/>
      <protection locked="0"/>
    </xf>
    <xf numFmtId="168" fontId="7" fillId="7" borderId="49" xfId="0" applyNumberFormat="1" applyFont="1" applyFill="1" applyBorder="1" applyAlignment="1" applyProtection="1">
      <alignment horizontal="center"/>
      <protection locked="0"/>
    </xf>
    <xf numFmtId="168" fontId="7" fillId="7" borderId="50" xfId="0" applyNumberFormat="1" applyFont="1" applyFill="1" applyBorder="1" applyAlignment="1" applyProtection="1">
      <alignment horizontal="center"/>
      <protection locked="0"/>
    </xf>
    <xf numFmtId="168" fontId="7" fillId="7" borderId="51" xfId="0" applyNumberFormat="1" applyFont="1" applyFill="1" applyBorder="1" applyAlignment="1" applyProtection="1">
      <alignment horizontal="center"/>
      <protection locked="0"/>
    </xf>
    <xf numFmtId="167" fontId="7" fillId="7" borderId="49" xfId="0" applyNumberFormat="1" applyFont="1" applyFill="1" applyBorder="1" applyAlignment="1" applyProtection="1">
      <alignment horizontal="center"/>
      <protection locked="0"/>
    </xf>
    <xf numFmtId="167" fontId="7" fillId="7" borderId="51" xfId="0" applyNumberFormat="1" applyFont="1" applyFill="1" applyBorder="1" applyAlignment="1" applyProtection="1">
      <alignment horizontal="left"/>
      <protection locked="0"/>
    </xf>
    <xf numFmtId="167" fontId="7" fillId="7" borderId="51" xfId="0" applyNumberFormat="1" applyFont="1" applyFill="1" applyBorder="1" applyAlignment="1" applyProtection="1">
      <alignment horizontal="center"/>
      <protection locked="0"/>
    </xf>
    <xf numFmtId="167" fontId="7" fillId="7" borderId="50" xfId="0" applyNumberFormat="1" applyFont="1" applyFill="1" applyBorder="1" applyAlignment="1" applyProtection="1">
      <alignment horizontal="center"/>
      <protection locked="0"/>
    </xf>
    <xf numFmtId="0" fontId="8" fillId="7" borderId="14" xfId="0" applyFont="1" applyFill="1" applyBorder="1" applyProtection="1">
      <protection locked="0"/>
    </xf>
    <xf numFmtId="0" fontId="8" fillId="7" borderId="15" xfId="0" applyFont="1" applyFill="1" applyBorder="1" applyProtection="1">
      <protection locked="0"/>
    </xf>
    <xf numFmtId="168" fontId="7" fillId="7" borderId="19" xfId="0" applyNumberFormat="1" applyFont="1" applyFill="1" applyBorder="1" applyAlignment="1" applyProtection="1">
      <alignment horizontal="center"/>
      <protection locked="0"/>
    </xf>
    <xf numFmtId="0" fontId="7" fillId="7" borderId="15" xfId="0" applyFont="1" applyFill="1" applyBorder="1" applyProtection="1">
      <protection locked="0"/>
    </xf>
    <xf numFmtId="0" fontId="8" fillId="6" borderId="15" xfId="0" applyFont="1" applyFill="1" applyBorder="1" applyProtection="1">
      <protection locked="0"/>
    </xf>
    <xf numFmtId="0" fontId="8" fillId="6" borderId="7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168" fontId="8" fillId="6" borderId="2" xfId="0" applyNumberFormat="1" applyFont="1" applyFill="1" applyBorder="1" applyProtection="1">
      <protection locked="0"/>
    </xf>
    <xf numFmtId="168" fontId="8" fillId="6" borderId="8" xfId="0" applyNumberFormat="1" applyFont="1" applyFill="1" applyBorder="1" applyProtection="1">
      <protection locked="0"/>
    </xf>
    <xf numFmtId="168" fontId="8" fillId="6" borderId="3" xfId="0" applyNumberFormat="1" applyFont="1" applyFill="1" applyBorder="1" applyProtection="1">
      <protection locked="0"/>
    </xf>
    <xf numFmtId="167" fontId="8" fillId="6" borderId="2" xfId="0" applyNumberFormat="1" applyFont="1" applyFill="1" applyBorder="1" applyProtection="1">
      <protection locked="0"/>
    </xf>
    <xf numFmtId="167" fontId="8" fillId="6" borderId="3" xfId="0" applyNumberFormat="1" applyFont="1" applyFill="1" applyBorder="1" applyAlignment="1" applyProtection="1">
      <alignment horizontal="left"/>
      <protection locked="0"/>
    </xf>
    <xf numFmtId="167" fontId="8" fillId="6" borderId="3" xfId="0" applyNumberFormat="1" applyFont="1" applyFill="1" applyBorder="1" applyProtection="1">
      <protection locked="0"/>
    </xf>
    <xf numFmtId="167" fontId="8" fillId="6" borderId="8" xfId="0" applyNumberFormat="1" applyFont="1" applyFill="1" applyBorder="1" applyProtection="1">
      <protection locked="0"/>
    </xf>
    <xf numFmtId="0" fontId="8" fillId="6" borderId="12" xfId="0" applyFont="1" applyFill="1" applyBorder="1" applyProtection="1">
      <protection locked="0"/>
    </xf>
    <xf numFmtId="167" fontId="23" fillId="0" borderId="63" xfId="0" applyNumberFormat="1" applyFont="1" applyBorder="1" applyAlignment="1">
      <alignment horizontal="center"/>
    </xf>
    <xf numFmtId="167" fontId="21" fillId="9" borderId="64" xfId="0" applyNumberFormat="1" applyFont="1" applyFill="1" applyBorder="1" applyAlignment="1">
      <alignment horizontal="center"/>
    </xf>
    <xf numFmtId="167" fontId="21" fillId="9" borderId="18" xfId="0" applyNumberFormat="1" applyFont="1" applyFill="1" applyBorder="1" applyAlignment="1">
      <alignment horizontal="center"/>
    </xf>
    <xf numFmtId="167" fontId="21" fillId="9" borderId="5" xfId="0" applyNumberFormat="1" applyFont="1" applyFill="1" applyBorder="1" applyAlignment="1">
      <alignment horizontal="center"/>
    </xf>
    <xf numFmtId="167" fontId="23" fillId="0" borderId="0" xfId="0" applyNumberFormat="1" applyFont="1" applyAlignment="1">
      <alignment horizontal="center"/>
    </xf>
    <xf numFmtId="167" fontId="23" fillId="0" borderId="64" xfId="0" applyNumberFormat="1" applyFont="1" applyBorder="1" applyAlignment="1">
      <alignment horizontal="center"/>
    </xf>
    <xf numFmtId="167" fontId="21" fillId="9" borderId="28" xfId="0" applyNumberFormat="1" applyFont="1" applyFill="1" applyBorder="1" applyAlignment="1">
      <alignment horizontal="center"/>
    </xf>
    <xf numFmtId="167" fontId="21" fillId="9" borderId="50" xfId="0" applyNumberFormat="1" applyFont="1" applyFill="1" applyBorder="1" applyAlignment="1">
      <alignment horizontal="center"/>
    </xf>
    <xf numFmtId="172" fontId="8" fillId="0" borderId="0" xfId="0" applyNumberFormat="1" applyFont="1"/>
    <xf numFmtId="0" fontId="23" fillId="7" borderId="24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0" fontId="23" fillId="7" borderId="46" xfId="0" applyFont="1" applyFill="1" applyBorder="1" applyAlignment="1">
      <alignment horizontal="center"/>
    </xf>
    <xf numFmtId="0" fontId="23" fillId="7" borderId="52" xfId="0" applyFont="1" applyFill="1" applyBorder="1" applyAlignment="1">
      <alignment horizontal="center"/>
    </xf>
    <xf numFmtId="20" fontId="23" fillId="7" borderId="46" xfId="0" applyNumberFormat="1" applyFont="1" applyFill="1" applyBorder="1" applyAlignment="1">
      <alignment horizontal="center"/>
    </xf>
    <xf numFmtId="168" fontId="23" fillId="7" borderId="47" xfId="0" applyNumberFormat="1" applyFont="1" applyFill="1" applyBorder="1" applyAlignment="1">
      <alignment horizontal="center"/>
    </xf>
    <xf numFmtId="168" fontId="23" fillId="7" borderId="52" xfId="0" applyNumberFormat="1" applyFont="1" applyFill="1" applyBorder="1" applyAlignment="1">
      <alignment horizontal="center"/>
    </xf>
    <xf numFmtId="167" fontId="23" fillId="7" borderId="46" xfId="0" applyNumberFormat="1" applyFont="1" applyFill="1" applyBorder="1" applyAlignment="1">
      <alignment horizontal="center"/>
    </xf>
    <xf numFmtId="167" fontId="23" fillId="7" borderId="52" xfId="0" applyNumberFormat="1" applyFont="1" applyFill="1" applyBorder="1" applyAlignment="1">
      <alignment horizontal="center"/>
    </xf>
    <xf numFmtId="167" fontId="23" fillId="7" borderId="47" xfId="0" applyNumberFormat="1" applyFont="1" applyFill="1" applyBorder="1" applyAlignment="1">
      <alignment horizontal="center"/>
    </xf>
    <xf numFmtId="0" fontId="23" fillId="7" borderId="55" xfId="0" applyFont="1" applyFill="1" applyBorder="1" applyAlignment="1">
      <alignment horizontal="center"/>
    </xf>
    <xf numFmtId="0" fontId="23" fillId="7" borderId="60" xfId="0" applyFont="1" applyFill="1" applyBorder="1" applyAlignment="1">
      <alignment horizontal="center"/>
    </xf>
    <xf numFmtId="168" fontId="23" fillId="7" borderId="61" xfId="0" applyNumberFormat="1" applyFont="1" applyFill="1" applyBorder="1" applyAlignment="1">
      <alignment horizontal="center"/>
    </xf>
    <xf numFmtId="168" fontId="23" fillId="7" borderId="60" xfId="0" applyNumberFormat="1" applyFont="1" applyFill="1" applyBorder="1" applyAlignment="1">
      <alignment horizontal="center"/>
    </xf>
    <xf numFmtId="168" fontId="23" fillId="7" borderId="55" xfId="0" applyNumberFormat="1" applyFont="1" applyFill="1" applyBorder="1" applyAlignment="1">
      <alignment horizontal="center"/>
    </xf>
    <xf numFmtId="167" fontId="23" fillId="7" borderId="60" xfId="0" applyNumberFormat="1" applyFont="1" applyFill="1" applyBorder="1" applyAlignment="1">
      <alignment horizontal="center"/>
    </xf>
    <xf numFmtId="167" fontId="23" fillId="7" borderId="55" xfId="0" applyNumberFormat="1" applyFont="1" applyFill="1" applyBorder="1" applyAlignment="1">
      <alignment horizontal="center"/>
    </xf>
    <xf numFmtId="167" fontId="23" fillId="7" borderId="61" xfId="0" applyNumberFormat="1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20" fontId="23" fillId="7" borderId="2" xfId="0" applyNumberFormat="1" applyFont="1" applyFill="1" applyBorder="1" applyAlignment="1">
      <alignment horizontal="center"/>
    </xf>
    <xf numFmtId="168" fontId="23" fillId="7" borderId="8" xfId="0" applyNumberFormat="1" applyFont="1" applyFill="1" applyBorder="1" applyAlignment="1">
      <alignment horizontal="center"/>
    </xf>
    <xf numFmtId="168" fontId="23" fillId="7" borderId="3" xfId="0" applyNumberFormat="1" applyFont="1" applyFill="1" applyBorder="1" applyAlignment="1">
      <alignment horizontal="center"/>
    </xf>
    <xf numFmtId="167" fontId="23" fillId="7" borderId="2" xfId="0" applyNumberFormat="1" applyFont="1" applyFill="1" applyBorder="1" applyAlignment="1">
      <alignment horizontal="center"/>
    </xf>
    <xf numFmtId="167" fontId="23" fillId="7" borderId="3" xfId="0" applyNumberFormat="1" applyFont="1" applyFill="1" applyBorder="1" applyAlignment="1">
      <alignment horizontal="center"/>
    </xf>
    <xf numFmtId="167" fontId="23" fillId="7" borderId="8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right"/>
    </xf>
    <xf numFmtId="2" fontId="5" fillId="2" borderId="15" xfId="0" applyNumberFormat="1" applyFont="1" applyFill="1" applyBorder="1" applyAlignment="1">
      <alignment horizontal="right"/>
    </xf>
    <xf numFmtId="2" fontId="5" fillId="2" borderId="15" xfId="0" applyNumberFormat="1" applyFont="1" applyFill="1" applyBorder="1" applyAlignment="1" applyProtection="1">
      <alignment horizontal="right" vertical="center"/>
      <protection locked="0"/>
    </xf>
    <xf numFmtId="2" fontId="5" fillId="2" borderId="12" xfId="0" applyNumberFormat="1" applyFont="1" applyFill="1" applyBorder="1" applyAlignment="1">
      <alignment horizontal="right"/>
    </xf>
    <xf numFmtId="2" fontId="5" fillId="2" borderId="11" xfId="0" applyNumberFormat="1" applyFont="1" applyFill="1" applyBorder="1"/>
    <xf numFmtId="2" fontId="5" fillId="2" borderId="15" xfId="0" applyNumberFormat="1" applyFont="1" applyFill="1" applyBorder="1"/>
    <xf numFmtId="2" fontId="5" fillId="2" borderId="12" xfId="0" applyNumberFormat="1" applyFont="1" applyFill="1" applyBorder="1"/>
    <xf numFmtId="2" fontId="8" fillId="2" borderId="12" xfId="0" applyNumberFormat="1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2" fontId="27" fillId="2" borderId="0" xfId="0" applyNumberFormat="1" applyFont="1" applyFill="1"/>
    <xf numFmtId="2" fontId="38" fillId="2" borderId="0" xfId="0" applyNumberFormat="1" applyFont="1" applyFill="1"/>
    <xf numFmtId="0" fontId="7" fillId="2" borderId="13" xfId="0" applyFont="1" applyFill="1" applyBorder="1" applyAlignment="1">
      <alignment horizontal="center"/>
    </xf>
    <xf numFmtId="0" fontId="40" fillId="11" borderId="15" xfId="0" applyFont="1" applyFill="1" applyBorder="1" applyAlignment="1" applyProtection="1">
      <alignment horizontal="center"/>
      <protection locked="0"/>
    </xf>
    <xf numFmtId="0" fontId="23" fillId="10" borderId="11" xfId="0" applyFont="1" applyFill="1" applyBorder="1" applyAlignment="1">
      <alignment horizontal="center"/>
    </xf>
    <xf numFmtId="0" fontId="7" fillId="7" borderId="15" xfId="0" applyFont="1" applyFill="1" applyBorder="1" applyAlignment="1" applyProtection="1">
      <alignment horizontal="center"/>
      <protection locked="0"/>
    </xf>
    <xf numFmtId="2" fontId="8" fillId="2" borderId="11" xfId="0" applyNumberFormat="1" applyFont="1" applyFill="1" applyBorder="1"/>
    <xf numFmtId="2" fontId="8" fillId="2" borderId="15" xfId="0" applyNumberFormat="1" applyFont="1" applyFill="1" applyBorder="1"/>
    <xf numFmtId="2" fontId="8" fillId="2" borderId="12" xfId="0" applyNumberFormat="1" applyFont="1" applyFill="1" applyBorder="1"/>
    <xf numFmtId="2" fontId="5" fillId="2" borderId="42" xfId="0" applyNumberFormat="1" applyFont="1" applyFill="1" applyBorder="1" applyAlignment="1">
      <alignment horizontal="center"/>
    </xf>
    <xf numFmtId="2" fontId="5" fillId="2" borderId="42" xfId="0" applyNumberFormat="1" applyFont="1" applyFill="1" applyBorder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2" fontId="8" fillId="2" borderId="11" xfId="0" applyNumberFormat="1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2" fontId="8" fillId="2" borderId="15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0" fontId="8" fillId="2" borderId="30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2" fontId="8" fillId="2" borderId="12" xfId="0" applyNumberFormat="1" applyFont="1" applyFill="1" applyBorder="1" applyAlignment="1">
      <alignment vertical="center"/>
    </xf>
    <xf numFmtId="164" fontId="12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2" fontId="8" fillId="2" borderId="31" xfId="0" applyNumberFormat="1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2" fontId="8" fillId="2" borderId="27" xfId="0" applyNumberFormat="1" applyFont="1" applyFill="1" applyBorder="1" applyAlignment="1">
      <alignment vertical="center"/>
    </xf>
    <xf numFmtId="0" fontId="8" fillId="2" borderId="28" xfId="0" applyFont="1" applyFill="1" applyBorder="1" applyAlignment="1">
      <alignment horizontal="centerContinuous" vertical="center"/>
    </xf>
    <xf numFmtId="0" fontId="8" fillId="2" borderId="29" xfId="0" applyFont="1" applyFill="1" applyBorder="1" applyAlignment="1">
      <alignment horizontal="centerContinuous" vertical="center"/>
    </xf>
    <xf numFmtId="1" fontId="8" fillId="0" borderId="0" xfId="0" applyNumberFormat="1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20" fontId="8" fillId="2" borderId="5" xfId="0" applyNumberFormat="1" applyFont="1" applyFill="1" applyBorder="1" applyAlignment="1">
      <alignment horizontal="center" vertical="center"/>
    </xf>
    <xf numFmtId="20" fontId="8" fillId="2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8" fontId="8" fillId="7" borderId="49" xfId="0" applyNumberFormat="1" applyFont="1" applyFill="1" applyBorder="1" applyAlignment="1" applyProtection="1">
      <alignment vertical="center"/>
      <protection locked="0"/>
    </xf>
    <xf numFmtId="168" fontId="8" fillId="7" borderId="50" xfId="0" applyNumberFormat="1" applyFont="1" applyFill="1" applyBorder="1" applyAlignment="1" applyProtection="1">
      <alignment vertical="center"/>
      <protection locked="0"/>
    </xf>
    <xf numFmtId="168" fontId="8" fillId="7" borderId="20" xfId="0" applyNumberFormat="1" applyFont="1" applyFill="1" applyBorder="1" applyAlignment="1" applyProtection="1">
      <alignment vertical="center"/>
      <protection locked="0"/>
    </xf>
    <xf numFmtId="2" fontId="8" fillId="7" borderId="49" xfId="0" applyNumberFormat="1" applyFont="1" applyFill="1" applyBorder="1" applyAlignment="1" applyProtection="1">
      <alignment vertical="center"/>
      <protection locked="0"/>
    </xf>
    <xf numFmtId="2" fontId="8" fillId="7" borderId="51" xfId="0" applyNumberFormat="1" applyFont="1" applyFill="1" applyBorder="1" applyAlignment="1" applyProtection="1">
      <alignment vertical="center"/>
      <protection locked="0"/>
    </xf>
    <xf numFmtId="2" fontId="8" fillId="7" borderId="19" xfId="0" applyNumberFormat="1" applyFont="1" applyFill="1" applyBorder="1" applyAlignment="1" applyProtection="1">
      <alignment vertical="center"/>
      <protection locked="0"/>
    </xf>
    <xf numFmtId="2" fontId="8" fillId="7" borderId="50" xfId="0" applyNumberFormat="1" applyFont="1" applyFill="1" applyBorder="1" applyAlignment="1" applyProtection="1">
      <alignment vertical="center"/>
      <protection locked="0"/>
    </xf>
    <xf numFmtId="168" fontId="8" fillId="0" borderId="49" xfId="0" applyNumberFormat="1" applyFont="1" applyBorder="1" applyAlignment="1" applyProtection="1">
      <alignment vertical="center"/>
      <protection locked="0"/>
    </xf>
    <xf numFmtId="168" fontId="8" fillId="0" borderId="50" xfId="0" applyNumberFormat="1" applyFont="1" applyBorder="1" applyAlignment="1" applyProtection="1">
      <alignment vertical="center"/>
      <protection locked="0"/>
    </xf>
    <xf numFmtId="168" fontId="8" fillId="0" borderId="20" xfId="0" applyNumberFormat="1" applyFont="1" applyBorder="1" applyAlignment="1" applyProtection="1">
      <alignment vertical="center"/>
      <protection locked="0"/>
    </xf>
    <xf numFmtId="2" fontId="8" fillId="0" borderId="49" xfId="0" applyNumberFormat="1" applyFont="1" applyBorder="1" applyAlignment="1" applyProtection="1">
      <alignment vertical="center"/>
      <protection locked="0"/>
    </xf>
    <xf numFmtId="2" fontId="8" fillId="0" borderId="51" xfId="0" applyNumberFormat="1" applyFont="1" applyBorder="1" applyAlignment="1" applyProtection="1">
      <alignment vertical="center"/>
      <protection locked="0"/>
    </xf>
    <xf numFmtId="2" fontId="8" fillId="0" borderId="19" xfId="0" applyNumberFormat="1" applyFont="1" applyBorder="1" applyAlignment="1" applyProtection="1">
      <alignment vertical="center"/>
      <protection locked="0"/>
    </xf>
    <xf numFmtId="2" fontId="8" fillId="0" borderId="50" xfId="0" applyNumberFormat="1" applyFont="1" applyBorder="1" applyAlignment="1" applyProtection="1">
      <alignment vertical="center"/>
      <protection locked="0"/>
    </xf>
    <xf numFmtId="168" fontId="8" fillId="7" borderId="2" xfId="0" applyNumberFormat="1" applyFont="1" applyFill="1" applyBorder="1" applyAlignment="1" applyProtection="1">
      <alignment vertical="center"/>
      <protection locked="0"/>
    </xf>
    <xf numFmtId="168" fontId="8" fillId="7" borderId="8" xfId="0" applyNumberFormat="1" applyFont="1" applyFill="1" applyBorder="1" applyAlignment="1" applyProtection="1">
      <alignment vertical="center"/>
      <protection locked="0"/>
    </xf>
    <xf numFmtId="168" fontId="8" fillId="7" borderId="13" xfId="0" applyNumberFormat="1" applyFont="1" applyFill="1" applyBorder="1" applyAlignment="1" applyProtection="1">
      <alignment vertical="center"/>
      <protection locked="0"/>
    </xf>
    <xf numFmtId="2" fontId="8" fillId="7" borderId="2" xfId="0" applyNumberFormat="1" applyFont="1" applyFill="1" applyBorder="1" applyAlignment="1" applyProtection="1">
      <alignment vertical="center"/>
      <protection locked="0"/>
    </xf>
    <xf numFmtId="2" fontId="8" fillId="7" borderId="3" xfId="0" applyNumberFormat="1" applyFont="1" applyFill="1" applyBorder="1" applyAlignment="1" applyProtection="1">
      <alignment vertical="center"/>
      <protection locked="0"/>
    </xf>
    <xf numFmtId="2" fontId="8" fillId="7" borderId="7" xfId="0" applyNumberFormat="1" applyFont="1" applyFill="1" applyBorder="1" applyAlignment="1" applyProtection="1">
      <alignment vertical="center"/>
      <protection locked="0"/>
    </xf>
    <xf numFmtId="2" fontId="8" fillId="7" borderId="8" xfId="0" applyNumberFormat="1" applyFont="1" applyFill="1" applyBorder="1" applyAlignment="1" applyProtection="1">
      <alignment vertical="center"/>
      <protection locked="0"/>
    </xf>
    <xf numFmtId="2" fontId="8" fillId="2" borderId="2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Continuous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vertical="center"/>
    </xf>
    <xf numFmtId="0" fontId="36" fillId="2" borderId="28" xfId="0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2" fontId="5" fillId="2" borderId="27" xfId="0" applyNumberFormat="1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2" fontId="5" fillId="2" borderId="1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8" fontId="8" fillId="7" borderId="49" xfId="0" applyNumberFormat="1" applyFont="1" applyFill="1" applyBorder="1" applyAlignment="1" applyProtection="1">
      <alignment horizontal="center" vertical="center"/>
      <protection locked="0"/>
    </xf>
    <xf numFmtId="168" fontId="8" fillId="7" borderId="50" xfId="0" applyNumberFormat="1" applyFont="1" applyFill="1" applyBorder="1" applyAlignment="1" applyProtection="1">
      <alignment horizontal="center" vertical="center"/>
      <protection locked="0"/>
    </xf>
    <xf numFmtId="168" fontId="8" fillId="7" borderId="20" xfId="0" applyNumberFormat="1" applyFont="1" applyFill="1" applyBorder="1" applyAlignment="1" applyProtection="1">
      <alignment horizontal="center" vertical="center"/>
      <protection locked="0"/>
    </xf>
    <xf numFmtId="2" fontId="8" fillId="7" borderId="49" xfId="0" applyNumberFormat="1" applyFont="1" applyFill="1" applyBorder="1" applyAlignment="1" applyProtection="1">
      <alignment horizontal="center" vertical="center"/>
      <protection locked="0"/>
    </xf>
    <xf numFmtId="2" fontId="8" fillId="7" borderId="51" xfId="0" applyNumberFormat="1" applyFont="1" applyFill="1" applyBorder="1" applyAlignment="1" applyProtection="1">
      <alignment horizontal="center" vertical="center"/>
      <protection locked="0"/>
    </xf>
    <xf numFmtId="2" fontId="8" fillId="7" borderId="19" xfId="0" applyNumberFormat="1" applyFont="1" applyFill="1" applyBorder="1" applyAlignment="1" applyProtection="1">
      <alignment horizontal="center" vertical="center"/>
      <protection locked="0"/>
    </xf>
    <xf numFmtId="2" fontId="8" fillId="7" borderId="50" xfId="0" applyNumberFormat="1" applyFont="1" applyFill="1" applyBorder="1" applyAlignment="1" applyProtection="1">
      <alignment horizontal="center" vertical="center"/>
      <protection locked="0"/>
    </xf>
    <xf numFmtId="168" fontId="8" fillId="0" borderId="49" xfId="0" applyNumberFormat="1" applyFont="1" applyBorder="1" applyAlignment="1" applyProtection="1">
      <alignment horizontal="center" vertical="center"/>
      <protection locked="0"/>
    </xf>
    <xf numFmtId="168" fontId="8" fillId="0" borderId="50" xfId="0" applyNumberFormat="1" applyFont="1" applyBorder="1" applyAlignment="1" applyProtection="1">
      <alignment horizontal="center" vertical="center"/>
      <protection locked="0"/>
    </xf>
    <xf numFmtId="168" fontId="8" fillId="0" borderId="20" xfId="0" applyNumberFormat="1" applyFont="1" applyBorder="1" applyAlignment="1" applyProtection="1">
      <alignment horizontal="center" vertical="center"/>
      <protection locked="0"/>
    </xf>
    <xf numFmtId="2" fontId="8" fillId="0" borderId="49" xfId="0" applyNumberFormat="1" applyFont="1" applyBorder="1" applyAlignment="1" applyProtection="1">
      <alignment horizontal="center" vertical="center"/>
      <protection locked="0"/>
    </xf>
    <xf numFmtId="2" fontId="8" fillId="0" borderId="51" xfId="0" applyNumberFormat="1" applyFont="1" applyBorder="1" applyAlignment="1" applyProtection="1">
      <alignment horizontal="center" vertical="center"/>
      <protection locked="0"/>
    </xf>
    <xf numFmtId="2" fontId="8" fillId="0" borderId="19" xfId="0" applyNumberFormat="1" applyFont="1" applyBorder="1" applyAlignment="1" applyProtection="1">
      <alignment horizontal="center" vertical="center"/>
      <protection locked="0"/>
    </xf>
    <xf numFmtId="2" fontId="8" fillId="0" borderId="50" xfId="0" applyNumberFormat="1" applyFont="1" applyBorder="1" applyAlignment="1" applyProtection="1">
      <alignment horizontal="center" vertical="center"/>
      <protection locked="0"/>
    </xf>
    <xf numFmtId="168" fontId="8" fillId="7" borderId="2" xfId="0" applyNumberFormat="1" applyFont="1" applyFill="1" applyBorder="1" applyAlignment="1" applyProtection="1">
      <alignment horizontal="center" vertical="center"/>
      <protection locked="0"/>
    </xf>
    <xf numFmtId="168" fontId="8" fillId="7" borderId="8" xfId="0" applyNumberFormat="1" applyFont="1" applyFill="1" applyBorder="1" applyAlignment="1" applyProtection="1">
      <alignment horizontal="center" vertical="center"/>
      <protection locked="0"/>
    </xf>
    <xf numFmtId="168" fontId="8" fillId="7" borderId="13" xfId="0" applyNumberFormat="1" applyFont="1" applyFill="1" applyBorder="1" applyAlignment="1" applyProtection="1">
      <alignment horizontal="center" vertical="center"/>
      <protection locked="0"/>
    </xf>
    <xf numFmtId="2" fontId="8" fillId="7" borderId="2" xfId="0" applyNumberFormat="1" applyFont="1" applyFill="1" applyBorder="1" applyAlignment="1" applyProtection="1">
      <alignment horizontal="center" vertical="center"/>
      <protection locked="0"/>
    </xf>
    <xf numFmtId="2" fontId="8" fillId="7" borderId="3" xfId="0" applyNumberFormat="1" applyFont="1" applyFill="1" applyBorder="1" applyAlignment="1" applyProtection="1">
      <alignment horizontal="center" vertical="center"/>
      <protection locked="0"/>
    </xf>
    <xf numFmtId="2" fontId="8" fillId="7" borderId="7" xfId="0" applyNumberFormat="1" applyFont="1" applyFill="1" applyBorder="1" applyAlignment="1" applyProtection="1">
      <alignment horizontal="center" vertical="center"/>
      <protection locked="0"/>
    </xf>
    <xf numFmtId="2" fontId="8" fillId="7" borderId="8" xfId="0" applyNumberFormat="1" applyFont="1" applyFill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7" borderId="12" xfId="0" applyFont="1" applyFill="1" applyBorder="1" applyAlignment="1" applyProtection="1">
      <alignment vertical="center"/>
      <protection locked="0"/>
    </xf>
    <xf numFmtId="16" fontId="23" fillId="6" borderId="1" xfId="0" applyNumberFormat="1" applyFont="1" applyFill="1" applyBorder="1" applyAlignment="1">
      <alignment horizontal="center"/>
    </xf>
    <xf numFmtId="16" fontId="23" fillId="6" borderId="62" xfId="0" applyNumberFormat="1" applyFont="1" applyFill="1" applyBorder="1" applyAlignment="1">
      <alignment horizontal="center"/>
    </xf>
    <xf numFmtId="0" fontId="42" fillId="0" borderId="0" xfId="0" applyFont="1"/>
    <xf numFmtId="0" fontId="49" fillId="0" borderId="0" xfId="0" applyFont="1" applyAlignment="1">
      <alignment vertical="center"/>
    </xf>
    <xf numFmtId="0" fontId="32" fillId="0" borderId="0" xfId="2" applyFont="1" applyAlignment="1" applyProtection="1"/>
    <xf numFmtId="0" fontId="23" fillId="0" borderId="0" xfId="0" applyFont="1"/>
    <xf numFmtId="0" fontId="4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39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12" fillId="2" borderId="24" xfId="0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right" vertical="center"/>
    </xf>
    <xf numFmtId="0" fontId="13" fillId="2" borderId="26" xfId="0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/>
    </xf>
    <xf numFmtId="0" fontId="35" fillId="2" borderId="47" xfId="0" applyFont="1" applyFill="1" applyBorder="1" applyAlignment="1">
      <alignment horizontal="center"/>
    </xf>
    <xf numFmtId="0" fontId="35" fillId="2" borderId="48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10" fillId="2" borderId="68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left" vertical="center"/>
    </xf>
    <xf numFmtId="0" fontId="35" fillId="2" borderId="52" xfId="0" applyFont="1" applyFill="1" applyBorder="1" applyAlignment="1">
      <alignment vertical="center"/>
    </xf>
    <xf numFmtId="2" fontId="8" fillId="2" borderId="46" xfId="0" applyNumberFormat="1" applyFont="1" applyFill="1" applyBorder="1" applyAlignment="1">
      <alignment horizontal="center" vertical="center"/>
    </xf>
    <xf numFmtId="0" fontId="35" fillId="2" borderId="5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35" fillId="0" borderId="17" xfId="0" applyFont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164" fontId="12" fillId="2" borderId="37" xfId="0" applyNumberFormat="1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right" vertical="center"/>
    </xf>
    <xf numFmtId="0" fontId="35" fillId="2" borderId="41" xfId="0" applyFont="1" applyFill="1" applyBorder="1" applyAlignment="1">
      <alignment horizontal="right" vertical="center"/>
    </xf>
    <xf numFmtId="0" fontId="8" fillId="7" borderId="46" xfId="0" applyFont="1" applyFill="1" applyBorder="1" applyAlignment="1">
      <alignment horizontal="center" vertical="center"/>
    </xf>
    <xf numFmtId="0" fontId="35" fillId="7" borderId="47" xfId="0" applyFont="1" applyFill="1" applyBorder="1" applyAlignment="1">
      <alignment vertical="center"/>
    </xf>
    <xf numFmtId="0" fontId="35" fillId="7" borderId="52" xfId="0" applyFont="1" applyFill="1" applyBorder="1" applyAlignment="1">
      <alignment vertical="center"/>
    </xf>
    <xf numFmtId="0" fontId="8" fillId="4" borderId="49" xfId="0" applyFont="1" applyFill="1" applyBorder="1" applyAlignment="1">
      <alignment horizontal="center" vertical="center"/>
    </xf>
    <xf numFmtId="0" fontId="35" fillId="0" borderId="50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8" fillId="4" borderId="49" xfId="0" applyFont="1" applyFill="1" applyBorder="1" applyAlignment="1">
      <alignment horizontal="center"/>
    </xf>
    <xf numFmtId="0" fontId="35" fillId="0" borderId="50" xfId="0" applyFont="1" applyBorder="1"/>
    <xf numFmtId="0" fontId="35" fillId="0" borderId="51" xfId="0" applyFont="1" applyBorder="1"/>
    <xf numFmtId="0" fontId="5" fillId="2" borderId="30" xfId="0" applyFont="1" applyFill="1" applyBorder="1" applyAlignment="1">
      <alignment horizontal="center"/>
    </xf>
    <xf numFmtId="0" fontId="36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6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left"/>
    </xf>
    <xf numFmtId="0" fontId="35" fillId="2" borderId="52" xfId="0" applyFont="1" applyFill="1" applyBorder="1"/>
    <xf numFmtId="2" fontId="8" fillId="2" borderId="46" xfId="0" applyNumberFormat="1" applyFont="1" applyFill="1" applyBorder="1" applyAlignment="1">
      <alignment horizontal="center"/>
    </xf>
    <xf numFmtId="0" fontId="35" fillId="2" borderId="52" xfId="0" applyFont="1" applyFill="1" applyBorder="1" applyAlignment="1">
      <alignment horizontal="center"/>
    </xf>
    <xf numFmtId="0" fontId="5" fillId="0" borderId="16" xfId="0" applyFont="1" applyBorder="1"/>
    <xf numFmtId="0" fontId="35" fillId="0" borderId="17" xfId="0" applyFont="1" applyBorder="1"/>
    <xf numFmtId="0" fontId="12" fillId="2" borderId="24" xfId="0" applyFont="1" applyFill="1" applyBorder="1" applyAlignment="1">
      <alignment horizontal="right"/>
    </xf>
    <xf numFmtId="0" fontId="13" fillId="2" borderId="25" xfId="0" applyFont="1" applyFill="1" applyBorder="1" applyAlignment="1">
      <alignment horizontal="right"/>
    </xf>
    <xf numFmtId="0" fontId="13" fillId="2" borderId="26" xfId="0" applyFont="1" applyFill="1" applyBorder="1" applyAlignment="1">
      <alignment horizontal="right"/>
    </xf>
    <xf numFmtId="164" fontId="12" fillId="2" borderId="37" xfId="0" applyNumberFormat="1" applyFont="1" applyFill="1" applyBorder="1" applyAlignment="1">
      <alignment horizontal="right"/>
    </xf>
    <xf numFmtId="0" fontId="20" fillId="2" borderId="36" xfId="0" applyFont="1" applyFill="1" applyBorder="1" applyAlignment="1">
      <alignment horizontal="right"/>
    </xf>
    <xf numFmtId="0" fontId="35" fillId="2" borderId="41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5" fillId="0" borderId="17" xfId="0" applyFont="1" applyBorder="1" applyAlignment="1">
      <alignment horizontal="right"/>
    </xf>
    <xf numFmtId="0" fontId="8" fillId="7" borderId="46" xfId="0" applyFont="1" applyFill="1" applyBorder="1" applyAlignment="1">
      <alignment horizontal="center"/>
    </xf>
    <xf numFmtId="0" fontId="35" fillId="7" borderId="47" xfId="0" applyFont="1" applyFill="1" applyBorder="1"/>
    <xf numFmtId="0" fontId="35" fillId="7" borderId="52" xfId="0" applyFont="1" applyFill="1" applyBorder="1"/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3" borderId="47" xfId="0" applyFont="1" applyFill="1" applyBorder="1" applyAlignment="1" applyProtection="1">
      <alignment horizontal="right"/>
      <protection locked="0"/>
    </xf>
    <xf numFmtId="0" fontId="40" fillId="3" borderId="52" xfId="0" applyFont="1" applyFill="1" applyBorder="1" applyAlignment="1" applyProtection="1">
      <alignment horizontal="right"/>
      <protection locked="0"/>
    </xf>
    <xf numFmtId="0" fontId="41" fillId="2" borderId="9" xfId="0" applyFont="1" applyFill="1" applyBorder="1" applyAlignment="1">
      <alignment horizontal="center"/>
    </xf>
    <xf numFmtId="0" fontId="42" fillId="0" borderId="59" xfId="0" applyFont="1" applyBorder="1"/>
    <xf numFmtId="0" fontId="42" fillId="0" borderId="10" xfId="0" applyFont="1" applyBorder="1"/>
    <xf numFmtId="0" fontId="41" fillId="2" borderId="59" xfId="0" applyFont="1" applyFill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right"/>
    </xf>
    <xf numFmtId="0" fontId="15" fillId="2" borderId="28" xfId="0" applyFon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7" fillId="3" borderId="24" xfId="0" applyFont="1" applyFill="1" applyBorder="1" applyAlignment="1">
      <alignment horizontal="center"/>
    </xf>
    <xf numFmtId="0" fontId="0" fillId="3" borderId="25" xfId="0" applyFill="1" applyBorder="1"/>
    <xf numFmtId="0" fontId="0" fillId="3" borderId="26" xfId="0" applyFill="1" applyBorder="1"/>
    <xf numFmtId="0" fontId="7" fillId="4" borderId="27" xfId="0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7" fillId="2" borderId="37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2" fillId="2" borderId="20" xfId="0" applyFont="1" applyFill="1" applyBorder="1" applyAlignment="1">
      <alignment horizontal="right"/>
    </xf>
    <xf numFmtId="0" fontId="13" fillId="2" borderId="28" xfId="0" applyFont="1" applyFill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4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4" fillId="2" borderId="72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left"/>
    </xf>
    <xf numFmtId="0" fontId="2" fillId="2" borderId="52" xfId="0" applyFont="1" applyFill="1" applyBorder="1"/>
    <xf numFmtId="0" fontId="2" fillId="2" borderId="52" xfId="0" applyFont="1" applyFill="1" applyBorder="1" applyAlignment="1">
      <alignment horizontal="center"/>
    </xf>
    <xf numFmtId="0" fontId="23" fillId="3" borderId="47" xfId="0" applyFont="1" applyFill="1" applyBorder="1" applyAlignment="1">
      <alignment horizontal="right"/>
    </xf>
    <xf numFmtId="0" fontId="23" fillId="3" borderId="52" xfId="0" applyFont="1" applyFill="1" applyBorder="1" applyAlignment="1">
      <alignment horizontal="right"/>
    </xf>
    <xf numFmtId="0" fontId="21" fillId="2" borderId="9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Border="1" applyAlignment="1">
      <alignment horizontal="center"/>
    </xf>
    <xf numFmtId="20" fontId="21" fillId="2" borderId="9" xfId="0" applyNumberFormat="1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0" xfId="2" applyAlignment="1" applyProtection="1"/>
    <xf numFmtId="0" fontId="0" fillId="0" borderId="0" xfId="0"/>
    <xf numFmtId="0" fontId="8" fillId="2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20" fontId="8" fillId="2" borderId="24" xfId="0" applyNumberFormat="1" applyFont="1" applyFill="1" applyBorder="1" applyAlignment="1">
      <alignment horizontal="center"/>
    </xf>
    <xf numFmtId="20" fontId="8" fillId="2" borderId="26" xfId="0" applyNumberFormat="1" applyFont="1" applyFill="1" applyBorder="1" applyAlignment="1">
      <alignment horizontal="center"/>
    </xf>
    <xf numFmtId="20" fontId="8" fillId="2" borderId="25" xfId="0" applyNumberFormat="1" applyFont="1" applyFill="1" applyBorder="1" applyAlignment="1">
      <alignment horizontal="center"/>
    </xf>
  </cellXfs>
  <cellStyles count="4">
    <cellStyle name="Euro" xfId="1"/>
    <cellStyle name="Komma" xfId="3" builtinId="3"/>
    <cellStyle name="Link" xfId="2" builtinId="8"/>
    <cellStyle name="Standard" xfId="0" builtinId="0"/>
  </cellStyles>
  <dxfs count="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Details monatlich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28842592592592"/>
          <c:y val="0.12396349206349204"/>
          <c:w val="0.70391898148148146"/>
          <c:h val="0.74153571428571441"/>
        </c:manualLayout>
      </c:layout>
      <c:lineChart>
        <c:grouping val="standard"/>
        <c:varyColors val="0"/>
        <c:ser>
          <c:idx val="0"/>
          <c:order val="0"/>
          <c:tx>
            <c:strRef>
              <c:f>Jahresüberblick!$C$3</c:f>
              <c:strCache>
                <c:ptCount val="1"/>
                <c:pt idx="0">
                  <c:v>ÖZ 1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Jahresüberblick!$C$4:$C$15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B-477B-890E-33263F21255D}"/>
            </c:ext>
          </c:extLst>
        </c:ser>
        <c:ser>
          <c:idx val="1"/>
          <c:order val="1"/>
          <c:tx>
            <c:strRef>
              <c:f>Jahresüberblick!$D$3</c:f>
              <c:strCache>
                <c:ptCount val="1"/>
                <c:pt idx="0">
                  <c:v>ÖZ 2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Jahresüberblick!$D$4:$D$15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B-477B-890E-33263F21255D}"/>
            </c:ext>
          </c:extLst>
        </c:ser>
        <c:ser>
          <c:idx val="2"/>
          <c:order val="2"/>
          <c:tx>
            <c:strRef>
              <c:f>Jahresüberblick!$E$3</c:f>
              <c:strCache>
                <c:ptCount val="1"/>
                <c:pt idx="0">
                  <c:v>P 1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Jahresüberblick!$E$4:$E$15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7B-477B-890E-33263F21255D}"/>
            </c:ext>
          </c:extLst>
        </c:ser>
        <c:ser>
          <c:idx val="3"/>
          <c:order val="3"/>
          <c:tx>
            <c:strRef>
              <c:f>Jahresüberblick!$F$3</c:f>
              <c:strCache>
                <c:ptCount val="1"/>
                <c:pt idx="0">
                  <c:v>P 2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Jahresüberblick!$F$4:$F$15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7B-477B-890E-33263F21255D}"/>
            </c:ext>
          </c:extLst>
        </c:ser>
        <c:ser>
          <c:idx val="4"/>
          <c:order val="4"/>
          <c:tx>
            <c:strRef>
              <c:f>Jahresüberblick!$G$3</c:f>
              <c:strCache>
                <c:ptCount val="1"/>
                <c:pt idx="0">
                  <c:v>Team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Jahresüberblick!$G$4:$G$15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7B-477B-890E-33263F21255D}"/>
            </c:ext>
          </c:extLst>
        </c:ser>
        <c:ser>
          <c:idx val="5"/>
          <c:order val="5"/>
          <c:tx>
            <c:strRef>
              <c:f>Jahresüberblick!$H$3</c:f>
              <c:strCache>
                <c:ptCount val="1"/>
                <c:pt idx="0">
                  <c:v>SV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Jahresüberblick!$H$4:$H$15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7B-477B-890E-33263F21255D}"/>
            </c:ext>
          </c:extLst>
        </c:ser>
        <c:ser>
          <c:idx val="6"/>
          <c:order val="6"/>
          <c:tx>
            <c:strRef>
              <c:f>Jahresüberblick!$I$3</c:f>
              <c:strCache>
                <c:ptCount val="1"/>
                <c:pt idx="0">
                  <c:v>WB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Jahresüberblick!$I$4:$I$15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7B-477B-890E-33263F21255D}"/>
            </c:ext>
          </c:extLst>
        </c:ser>
        <c:ser>
          <c:idx val="7"/>
          <c:order val="7"/>
          <c:tx>
            <c:strRef>
              <c:f>Jahresüberblick!$J$3</c:f>
              <c:strCache>
                <c:ptCount val="1"/>
                <c:pt idx="0">
                  <c:v>Dok.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Jahresüberblick!$J$4:$J$15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7B-477B-890E-33263F21255D}"/>
            </c:ext>
          </c:extLst>
        </c:ser>
        <c:ser>
          <c:idx val="8"/>
          <c:order val="8"/>
          <c:tx>
            <c:strRef>
              <c:f>Jahresüberblick!$K$3</c:f>
              <c:strCache>
                <c:ptCount val="1"/>
                <c:pt idx="0">
                  <c:v>ÖA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Jahresüberblick!$K$4:$K$15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7B-477B-890E-33263F21255D}"/>
            </c:ext>
          </c:extLst>
        </c:ser>
        <c:ser>
          <c:idx val="9"/>
          <c:order val="9"/>
          <c:tx>
            <c:strRef>
              <c:f>Jahresüberblick!$L$3</c:f>
              <c:strCache>
                <c:ptCount val="1"/>
                <c:pt idx="0">
                  <c:v>Verw.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Jahresüberblick!$L$4:$L$15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7B-477B-890E-33263F21255D}"/>
            </c:ext>
          </c:extLst>
        </c:ser>
        <c:ser>
          <c:idx val="10"/>
          <c:order val="10"/>
          <c:tx>
            <c:strRef>
              <c:f>Jahresüberblick!$M$3</c:f>
              <c:strCache>
                <c:ptCount val="1"/>
                <c:pt idx="0">
                  <c:v>EA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Jahresüberblick!$M$4:$M$15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7B-477B-890E-33263F21255D}"/>
            </c:ext>
          </c:extLst>
        </c:ser>
        <c:ser>
          <c:idx val="11"/>
          <c:order val="11"/>
          <c:tx>
            <c:strRef>
              <c:f>Jahresüberblick!$N$3</c:f>
              <c:strCache>
                <c:ptCount val="1"/>
                <c:pt idx="0">
                  <c:v>NWA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Jahresüberblick!$N$4:$N$15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6-4257-B8C0-EB3C9F9EBC39}"/>
            </c:ext>
          </c:extLst>
        </c:ser>
        <c:ser>
          <c:idx val="12"/>
          <c:order val="12"/>
          <c:tx>
            <c:strRef>
              <c:f>Jahresüberblick!$O$3</c:f>
              <c:strCache>
                <c:ptCount val="1"/>
                <c:pt idx="0">
                  <c:v>KRL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Jahresüberblick!$O$4:$O$15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6-4257-B8C0-EB3C9F9EBC39}"/>
            </c:ext>
          </c:extLst>
        </c:ser>
        <c:ser>
          <c:idx val="13"/>
          <c:order val="13"/>
          <c:tx>
            <c:strRef>
              <c:f>Jahresüberblick!$P$3</c:f>
              <c:strCache>
                <c:ptCount val="1"/>
                <c:pt idx="0">
                  <c:v>M-SCH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Jahresüberblick!$P$4:$P$15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E6-4257-B8C0-EB3C9F9EBC39}"/>
            </c:ext>
          </c:extLst>
        </c:ser>
        <c:ser>
          <c:idx val="14"/>
          <c:order val="14"/>
          <c:tx>
            <c:strRef>
              <c:f>Jahresüberblick!$Q$3</c:f>
              <c:strCache>
                <c:ptCount val="1"/>
                <c:pt idx="0">
                  <c:v>KRJ-INFO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Jahresüberblick!$Q$4:$Q$15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E6-4257-B8C0-EB3C9F9EBC39}"/>
            </c:ext>
          </c:extLst>
        </c:ser>
        <c:ser>
          <c:idx val="15"/>
          <c:order val="15"/>
          <c:tx>
            <c:strRef>
              <c:f>Jahresüberblick!$R$3</c:f>
              <c:strCache>
                <c:ptCount val="1"/>
                <c:pt idx="0">
                  <c:v>KRJ-BETEIL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Jahresüberblick!$R$4:$R$15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E6-4257-B8C0-EB3C9F9EBC39}"/>
            </c:ext>
          </c:extLst>
        </c:ser>
        <c:ser>
          <c:idx val="16"/>
          <c:order val="16"/>
          <c:tx>
            <c:strRef>
              <c:f>Jahresüberblick!$S$3</c:f>
              <c:strCache>
                <c:ptCount val="1"/>
                <c:pt idx="0">
                  <c:v>ANDERE</c:v>
                </c:pt>
              </c:strCache>
            </c:strRef>
          </c:tx>
          <c:cat>
            <c:strRef>
              <c:f>Jahresüberblick!$B$4:$B$15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Jahresüberblick!$S$4:$S$15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E6-4257-B8C0-EB3C9F9EB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35977216"/>
        <c:axId val="135995392"/>
      </c:lineChart>
      <c:catAx>
        <c:axId val="13597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995392"/>
        <c:crosses val="autoZero"/>
        <c:auto val="1"/>
        <c:lblAlgn val="ctr"/>
        <c:lblOffset val="100"/>
        <c:noMultiLvlLbl val="0"/>
      </c:catAx>
      <c:valAx>
        <c:axId val="135995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Stunden</a:t>
                </a:r>
              </a:p>
            </c:rich>
          </c:tx>
          <c:layout>
            <c:manualLayout>
              <c:xMode val="edge"/>
              <c:yMode val="edge"/>
              <c:x val="5.8797275891174401E-3"/>
              <c:y val="0.3912159659287872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597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8564871021079"/>
          <c:y val="0.23517575397414947"/>
          <c:w val="0.10954357686017299"/>
          <c:h val="0.6945651793525808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/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>
          <a:solidFill>
            <a:sysClr val="windowText" lastClr="000000"/>
          </a:solidFill>
          <a:latin typeface="Verdana" pitchFamily="34" charset="0"/>
          <a:ea typeface="Verdana" pitchFamily="34" charset="0"/>
          <a:cs typeface="Verdan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Überblick gesamt </a:t>
            </a:r>
          </a:p>
        </c:rich>
      </c:tx>
      <c:overlay val="0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5-4578-AFD0-F5EDD00DEC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95-4578-AFD0-F5EDD00DEC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95-4578-AFD0-F5EDD00DEC5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Jahresüberblick!$C$18:$E$18</c:f>
              <c:strCache>
                <c:ptCount val="3"/>
                <c:pt idx="0">
                  <c:v>ÖZ</c:v>
                </c:pt>
                <c:pt idx="1">
                  <c:v>Projekte</c:v>
                </c:pt>
                <c:pt idx="2">
                  <c:v>Overhead</c:v>
                </c:pt>
              </c:strCache>
            </c:strRef>
          </c:cat>
          <c:val>
            <c:numRef>
              <c:f>Jahresüberblick!$C$31:$E$31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95-4578-AFD0-F5EDD00DE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ysClr val="window" lastClr="FFFFFF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>
          <a:solidFill>
            <a:sysClr val="windowText" lastClr="000000"/>
          </a:solidFill>
          <a:latin typeface="Verdana" pitchFamily="34" charset="0"/>
          <a:ea typeface="Verdana" pitchFamily="34" charset="0"/>
          <a:cs typeface="Verdan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Überblick monatlich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221995537495708E-2"/>
          <c:y val="0.2197339672163621"/>
          <c:w val="0.69509953703703709"/>
          <c:h val="0.57018650793650782"/>
        </c:manualLayout>
      </c:layout>
      <c:lineChart>
        <c:grouping val="standard"/>
        <c:varyColors val="0"/>
        <c:ser>
          <c:idx val="0"/>
          <c:order val="0"/>
          <c:tx>
            <c:strRef>
              <c:f>Jahresüberblick!$C$18</c:f>
              <c:strCache>
                <c:ptCount val="1"/>
                <c:pt idx="0">
                  <c:v>ÖZ</c:v>
                </c:pt>
              </c:strCache>
            </c:strRef>
          </c:tx>
          <c:cat>
            <c:strRef>
              <c:f>Jahresüberblick!$B$19:$B$30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Jahresüberblick!$C$19:$C$30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A-476B-B90F-9641BF3348CF}"/>
            </c:ext>
          </c:extLst>
        </c:ser>
        <c:ser>
          <c:idx val="1"/>
          <c:order val="1"/>
          <c:tx>
            <c:strRef>
              <c:f>Jahresüberblick!$D$18</c:f>
              <c:strCache>
                <c:ptCount val="1"/>
                <c:pt idx="0">
                  <c:v>Projekte</c:v>
                </c:pt>
              </c:strCache>
            </c:strRef>
          </c:tx>
          <c:cat>
            <c:strRef>
              <c:f>Jahresüberblick!$B$19:$B$30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Jahresüberblick!$D$19:$D$30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A-476B-B90F-9641BF3348CF}"/>
            </c:ext>
          </c:extLst>
        </c:ser>
        <c:ser>
          <c:idx val="2"/>
          <c:order val="2"/>
          <c:tx>
            <c:strRef>
              <c:f>Jahresüberblick!$E$18</c:f>
              <c:strCache>
                <c:ptCount val="1"/>
                <c:pt idx="0">
                  <c:v>Overhead</c:v>
                </c:pt>
              </c:strCache>
            </c:strRef>
          </c:tx>
          <c:cat>
            <c:strRef>
              <c:f>Jahresüberblick!$B$19:$B$30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Jahresüberblick!$E$19:$E$30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A-476B-B90F-9641BF334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37561216"/>
        <c:axId val="137562752"/>
      </c:lineChart>
      <c:catAx>
        <c:axId val="13756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7562752"/>
        <c:crosses val="autoZero"/>
        <c:auto val="1"/>
        <c:lblAlgn val="ctr"/>
        <c:lblOffset val="100"/>
        <c:noMultiLvlLbl val="0"/>
      </c:catAx>
      <c:valAx>
        <c:axId val="13756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Stunden</a:t>
                </a:r>
              </a:p>
            </c:rich>
          </c:tx>
          <c:layout>
            <c:manualLayout>
              <c:xMode val="edge"/>
              <c:yMode val="edge"/>
              <c:x val="0"/>
              <c:y val="0.3912159659287872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756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33803924289192"/>
          <c:y val="0.49219947506561684"/>
          <c:w val="0.1894999248441962"/>
          <c:h val="0.1911161293517555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/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>
          <a:solidFill>
            <a:sysClr val="windowText" lastClr="000000"/>
          </a:solidFill>
          <a:latin typeface="Verdana" pitchFamily="34" charset="0"/>
          <a:ea typeface="Verdana" pitchFamily="34" charset="0"/>
          <a:cs typeface="Verdan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23</xdr:row>
      <xdr:rowOff>142875</xdr:rowOff>
    </xdr:from>
    <xdr:to>
      <xdr:col>11</xdr:col>
      <xdr:colOff>695325</xdr:colOff>
      <xdr:row>31</xdr:row>
      <xdr:rowOff>66675</xdr:rowOff>
    </xdr:to>
    <xdr:pic>
      <xdr:nvPicPr>
        <xdr:cNvPr id="69681" name="Picture 5">
          <a:extLst>
            <a:ext uri="{FF2B5EF4-FFF2-40B4-BE49-F238E27FC236}">
              <a16:creationId xmlns:a16="http://schemas.microsoft.com/office/drawing/2014/main" id="{00000000-0008-0000-0000-0000311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886200"/>
          <a:ext cx="19526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33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76924" name="Diagramm 1">
          <a:extLst>
            <a:ext uri="{FF2B5EF4-FFF2-40B4-BE49-F238E27FC236}">
              <a16:creationId xmlns:a16="http://schemas.microsoft.com/office/drawing/2014/main" id="{00000000-0008-0000-0D00-00007C2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95250</xdr:colOff>
      <xdr:row>17</xdr:row>
      <xdr:rowOff>0</xdr:rowOff>
    </xdr:from>
    <xdr:to>
      <xdr:col>23</xdr:col>
      <xdr:colOff>609600</xdr:colOff>
      <xdr:row>32</xdr:row>
      <xdr:rowOff>95250</xdr:rowOff>
    </xdr:to>
    <xdr:graphicFrame macro="">
      <xdr:nvGraphicFramePr>
        <xdr:cNvPr id="76925" name="Diagramm 2">
          <a:extLst>
            <a:ext uri="{FF2B5EF4-FFF2-40B4-BE49-F238E27FC236}">
              <a16:creationId xmlns:a16="http://schemas.microsoft.com/office/drawing/2014/main" id="{00000000-0008-0000-0D00-00007D2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257175</xdr:colOff>
      <xdr:row>17</xdr:row>
      <xdr:rowOff>9525</xdr:rowOff>
    </xdr:from>
    <xdr:to>
      <xdr:col>18</xdr:col>
      <xdr:colOff>9525</xdr:colOff>
      <xdr:row>32</xdr:row>
      <xdr:rowOff>104775</xdr:rowOff>
    </xdr:to>
    <xdr:graphicFrame macro="">
      <xdr:nvGraphicFramePr>
        <xdr:cNvPr id="76926" name="Diagramm 3">
          <a:extLst>
            <a:ext uri="{FF2B5EF4-FFF2-40B4-BE49-F238E27FC236}">
              <a16:creationId xmlns:a16="http://schemas.microsoft.com/office/drawing/2014/main" id="{00000000-0008-0000-0D00-00007E2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8</xdr:row>
      <xdr:rowOff>9525</xdr:rowOff>
    </xdr:from>
    <xdr:to>
      <xdr:col>21</xdr:col>
      <xdr:colOff>19050</xdr:colOff>
      <xdr:row>16</xdr:row>
      <xdr:rowOff>133350</xdr:rowOff>
    </xdr:to>
    <xdr:cxnSp macro="">
      <xdr:nvCxnSpPr>
        <xdr:cNvPr id="63644" name="AutoShape 22">
          <a:extLst>
            <a:ext uri="{FF2B5EF4-FFF2-40B4-BE49-F238E27FC236}">
              <a16:creationId xmlns:a16="http://schemas.microsoft.com/office/drawing/2014/main" id="{00000000-0008-0000-0F00-00009CF80000}"/>
            </a:ext>
          </a:extLst>
        </xdr:cNvPr>
        <xdr:cNvCxnSpPr>
          <a:cxnSpLocks noChangeShapeType="1"/>
        </xdr:cNvCxnSpPr>
      </xdr:nvCxnSpPr>
      <xdr:spPr bwMode="auto">
        <a:xfrm flipH="1">
          <a:off x="3524250" y="1533525"/>
          <a:ext cx="4886325" cy="1647825"/>
        </a:xfrm>
        <a:prstGeom prst="straightConnector1">
          <a:avLst/>
        </a:prstGeom>
        <a:noFill/>
        <a:ln w="6350" cap="rnd">
          <a:solidFill>
            <a:srgbClr val="3366FF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438150</xdr:colOff>
      <xdr:row>8</xdr:row>
      <xdr:rowOff>19050</xdr:rowOff>
    </xdr:from>
    <xdr:to>
      <xdr:col>21</xdr:col>
      <xdr:colOff>47626</xdr:colOff>
      <xdr:row>16</xdr:row>
      <xdr:rowOff>104775</xdr:rowOff>
    </xdr:to>
    <xdr:cxnSp macro="">
      <xdr:nvCxnSpPr>
        <xdr:cNvPr id="63645" name="AutoShape 23">
          <a:extLst>
            <a:ext uri="{FF2B5EF4-FFF2-40B4-BE49-F238E27FC236}">
              <a16:creationId xmlns:a16="http://schemas.microsoft.com/office/drawing/2014/main" id="{00000000-0008-0000-0F00-00009DF80000}"/>
            </a:ext>
          </a:extLst>
        </xdr:cNvPr>
        <xdr:cNvCxnSpPr>
          <a:cxnSpLocks noChangeShapeType="1"/>
        </xdr:cNvCxnSpPr>
      </xdr:nvCxnSpPr>
      <xdr:spPr bwMode="auto">
        <a:xfrm flipH="1">
          <a:off x="6896100" y="1543050"/>
          <a:ext cx="1543051" cy="1609725"/>
        </a:xfrm>
        <a:prstGeom prst="straightConnector1">
          <a:avLst/>
        </a:prstGeom>
        <a:noFill/>
        <a:ln w="6350" cap="rnd">
          <a:solidFill>
            <a:srgbClr val="3366FF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85725</xdr:colOff>
      <xdr:row>8</xdr:row>
      <xdr:rowOff>38100</xdr:rowOff>
    </xdr:from>
    <xdr:to>
      <xdr:col>21</xdr:col>
      <xdr:colOff>266700</xdr:colOff>
      <xdr:row>16</xdr:row>
      <xdr:rowOff>76200</xdr:rowOff>
    </xdr:to>
    <xdr:cxnSp macro="">
      <xdr:nvCxnSpPr>
        <xdr:cNvPr id="63646" name="AutoShape 24">
          <a:extLst>
            <a:ext uri="{FF2B5EF4-FFF2-40B4-BE49-F238E27FC236}">
              <a16:creationId xmlns:a16="http://schemas.microsoft.com/office/drawing/2014/main" id="{00000000-0008-0000-0F00-00009EF80000}"/>
            </a:ext>
          </a:extLst>
        </xdr:cNvPr>
        <xdr:cNvCxnSpPr>
          <a:cxnSpLocks noChangeShapeType="1"/>
        </xdr:cNvCxnSpPr>
      </xdr:nvCxnSpPr>
      <xdr:spPr bwMode="auto">
        <a:xfrm>
          <a:off x="8477250" y="1562100"/>
          <a:ext cx="180975" cy="1562100"/>
        </a:xfrm>
        <a:prstGeom prst="straightConnector1">
          <a:avLst/>
        </a:prstGeom>
        <a:noFill/>
        <a:ln w="6350" cap="rnd">
          <a:solidFill>
            <a:srgbClr val="3366FF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95250</xdr:rowOff>
    </xdr:from>
    <xdr:to>
      <xdr:col>6</xdr:col>
      <xdr:colOff>190500</xdr:colOff>
      <xdr:row>24</xdr:row>
      <xdr:rowOff>95250</xdr:rowOff>
    </xdr:to>
    <xdr:cxnSp macro="">
      <xdr:nvCxnSpPr>
        <xdr:cNvPr id="67800" name="AutoShape 30">
          <a:extLst>
            <a:ext uri="{FF2B5EF4-FFF2-40B4-BE49-F238E27FC236}">
              <a16:creationId xmlns:a16="http://schemas.microsoft.com/office/drawing/2014/main" id="{00000000-0008-0000-1300-0000D8080100}"/>
            </a:ext>
          </a:extLst>
        </xdr:cNvPr>
        <xdr:cNvCxnSpPr>
          <a:cxnSpLocks noChangeShapeType="1"/>
        </xdr:cNvCxnSpPr>
      </xdr:nvCxnSpPr>
      <xdr:spPr bwMode="auto">
        <a:xfrm rot="-5400000">
          <a:off x="100013" y="2357437"/>
          <a:ext cx="2590800" cy="885825"/>
        </a:xfrm>
        <a:prstGeom prst="bentConnector3">
          <a:avLst>
            <a:gd name="adj1" fmla="val 100000"/>
          </a:avLst>
        </a:prstGeom>
        <a:noFill/>
        <a:ln w="12700">
          <a:solidFill>
            <a:srgbClr val="FF0000"/>
          </a:solidFill>
          <a:miter lim="800000"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18</xdr:row>
      <xdr:rowOff>95250</xdr:rowOff>
    </xdr:from>
    <xdr:to>
      <xdr:col>9</xdr:col>
      <xdr:colOff>219075</xdr:colOff>
      <xdr:row>24</xdr:row>
      <xdr:rowOff>104775</xdr:rowOff>
    </xdr:to>
    <xdr:cxnSp macro="">
      <xdr:nvCxnSpPr>
        <xdr:cNvPr id="67801" name="AutoShape 32">
          <a:extLst>
            <a:ext uri="{FF2B5EF4-FFF2-40B4-BE49-F238E27FC236}">
              <a16:creationId xmlns:a16="http://schemas.microsoft.com/office/drawing/2014/main" id="{00000000-0008-0000-1300-0000D9080100}"/>
            </a:ext>
          </a:extLst>
        </xdr:cNvPr>
        <xdr:cNvCxnSpPr>
          <a:cxnSpLocks noChangeShapeType="1"/>
        </xdr:cNvCxnSpPr>
      </xdr:nvCxnSpPr>
      <xdr:spPr bwMode="auto">
        <a:xfrm flipV="1">
          <a:off x="2038350" y="3124200"/>
          <a:ext cx="1000125" cy="981075"/>
        </a:xfrm>
        <a:prstGeom prst="bentConnector3">
          <a:avLst>
            <a:gd name="adj1" fmla="val -5"/>
          </a:avLst>
        </a:prstGeom>
        <a:noFill/>
        <a:ln w="12700">
          <a:solidFill>
            <a:srgbClr val="FF0000"/>
          </a:solidFill>
          <a:miter lim="800000"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352425</xdr:colOff>
      <xdr:row>21</xdr:row>
      <xdr:rowOff>95250</xdr:rowOff>
    </xdr:from>
    <xdr:to>
      <xdr:col>13</xdr:col>
      <xdr:colOff>323850</xdr:colOff>
      <xdr:row>24</xdr:row>
      <xdr:rowOff>123825</xdr:rowOff>
    </xdr:to>
    <xdr:cxnSp macro="">
      <xdr:nvCxnSpPr>
        <xdr:cNvPr id="67802" name="AutoShape 36">
          <a:extLst>
            <a:ext uri="{FF2B5EF4-FFF2-40B4-BE49-F238E27FC236}">
              <a16:creationId xmlns:a16="http://schemas.microsoft.com/office/drawing/2014/main" id="{00000000-0008-0000-1300-0000DA080100}"/>
            </a:ext>
          </a:extLst>
        </xdr:cNvPr>
        <xdr:cNvCxnSpPr>
          <a:cxnSpLocks noChangeShapeType="1"/>
        </xdr:cNvCxnSpPr>
      </xdr:nvCxnSpPr>
      <xdr:spPr bwMode="auto">
        <a:xfrm flipV="1">
          <a:off x="3952875" y="3609975"/>
          <a:ext cx="752475" cy="514350"/>
        </a:xfrm>
        <a:prstGeom prst="bentConnector3">
          <a:avLst>
            <a:gd name="adj1" fmla="val 1264"/>
          </a:avLst>
        </a:prstGeom>
        <a:noFill/>
        <a:ln w="12700">
          <a:solidFill>
            <a:srgbClr val="FF0000"/>
          </a:solidFill>
          <a:miter lim="800000"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295275</xdr:colOff>
      <xdr:row>30</xdr:row>
      <xdr:rowOff>142875</xdr:rowOff>
    </xdr:from>
    <xdr:to>
      <xdr:col>20</xdr:col>
      <xdr:colOff>581025</xdr:colOff>
      <xdr:row>31</xdr:row>
      <xdr:rowOff>66675</xdr:rowOff>
    </xdr:to>
    <xdr:cxnSp macro="">
      <xdr:nvCxnSpPr>
        <xdr:cNvPr id="67803" name="AutoShape 37">
          <a:extLst>
            <a:ext uri="{FF2B5EF4-FFF2-40B4-BE49-F238E27FC236}">
              <a16:creationId xmlns:a16="http://schemas.microsoft.com/office/drawing/2014/main" id="{00000000-0008-0000-1300-0000DB080100}"/>
            </a:ext>
          </a:extLst>
        </xdr:cNvPr>
        <xdr:cNvCxnSpPr>
          <a:cxnSpLocks noChangeShapeType="1"/>
        </xdr:cNvCxnSpPr>
      </xdr:nvCxnSpPr>
      <xdr:spPr bwMode="auto">
        <a:xfrm>
          <a:off x="7410450" y="5162550"/>
          <a:ext cx="285750" cy="95250"/>
        </a:xfrm>
        <a:prstGeom prst="bentConnector3">
          <a:avLst>
            <a:gd name="adj1" fmla="val 3333"/>
          </a:avLst>
        </a:prstGeom>
        <a:noFill/>
        <a:ln w="12700">
          <a:solidFill>
            <a:srgbClr val="FF0000"/>
          </a:solidFill>
          <a:miter lim="800000"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</xdr:row>
      <xdr:rowOff>95250</xdr:rowOff>
    </xdr:from>
    <xdr:to>
      <xdr:col>6</xdr:col>
      <xdr:colOff>190500</xdr:colOff>
      <xdr:row>24</xdr:row>
      <xdr:rowOff>95250</xdr:rowOff>
    </xdr:to>
    <xdr:cxnSp macro="">
      <xdr:nvCxnSpPr>
        <xdr:cNvPr id="6" name="AutoShape 30">
          <a:extLst>
            <a:ext uri="{FF2B5EF4-FFF2-40B4-BE49-F238E27FC236}">
              <a16:creationId xmlns:a16="http://schemas.microsoft.com/office/drawing/2014/main" id="{63555117-F1DC-4C64-AF51-A7895D6320AB}"/>
            </a:ext>
          </a:extLst>
        </xdr:cNvPr>
        <xdr:cNvCxnSpPr>
          <a:cxnSpLocks noChangeShapeType="1"/>
        </xdr:cNvCxnSpPr>
      </xdr:nvCxnSpPr>
      <xdr:spPr bwMode="auto">
        <a:xfrm rot="-5400000">
          <a:off x="100013" y="2357437"/>
          <a:ext cx="2590800" cy="885825"/>
        </a:xfrm>
        <a:prstGeom prst="bentConnector3">
          <a:avLst>
            <a:gd name="adj1" fmla="val 100000"/>
          </a:avLst>
        </a:prstGeom>
        <a:noFill/>
        <a:ln w="12700">
          <a:solidFill>
            <a:srgbClr val="FF0000"/>
          </a:solidFill>
          <a:miter lim="800000"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18</xdr:row>
      <xdr:rowOff>95250</xdr:rowOff>
    </xdr:from>
    <xdr:to>
      <xdr:col>9</xdr:col>
      <xdr:colOff>219075</xdr:colOff>
      <xdr:row>24</xdr:row>
      <xdr:rowOff>104775</xdr:rowOff>
    </xdr:to>
    <xdr:cxnSp macro="">
      <xdr:nvCxnSpPr>
        <xdr:cNvPr id="7" name="AutoShape 32">
          <a:extLst>
            <a:ext uri="{FF2B5EF4-FFF2-40B4-BE49-F238E27FC236}">
              <a16:creationId xmlns:a16="http://schemas.microsoft.com/office/drawing/2014/main" id="{F79DB026-C6C6-41F4-A43C-BD2A96B1E0F8}"/>
            </a:ext>
          </a:extLst>
        </xdr:cNvPr>
        <xdr:cNvCxnSpPr>
          <a:cxnSpLocks noChangeShapeType="1"/>
        </xdr:cNvCxnSpPr>
      </xdr:nvCxnSpPr>
      <xdr:spPr bwMode="auto">
        <a:xfrm flipV="1">
          <a:off x="2038350" y="3124200"/>
          <a:ext cx="1000125" cy="981075"/>
        </a:xfrm>
        <a:prstGeom prst="bentConnector3">
          <a:avLst>
            <a:gd name="adj1" fmla="val -5"/>
          </a:avLst>
        </a:prstGeom>
        <a:noFill/>
        <a:ln w="12700">
          <a:solidFill>
            <a:srgbClr val="FF0000"/>
          </a:solidFill>
          <a:miter lim="800000"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352425</xdr:colOff>
      <xdr:row>21</xdr:row>
      <xdr:rowOff>95250</xdr:rowOff>
    </xdr:from>
    <xdr:to>
      <xdr:col>13</xdr:col>
      <xdr:colOff>323850</xdr:colOff>
      <xdr:row>24</xdr:row>
      <xdr:rowOff>123825</xdr:rowOff>
    </xdr:to>
    <xdr:cxnSp macro="">
      <xdr:nvCxnSpPr>
        <xdr:cNvPr id="8" name="AutoShape 36">
          <a:extLst>
            <a:ext uri="{FF2B5EF4-FFF2-40B4-BE49-F238E27FC236}">
              <a16:creationId xmlns:a16="http://schemas.microsoft.com/office/drawing/2014/main" id="{119AC061-0B6E-4899-A3FD-2A5920938CEE}"/>
            </a:ext>
          </a:extLst>
        </xdr:cNvPr>
        <xdr:cNvCxnSpPr>
          <a:cxnSpLocks noChangeShapeType="1"/>
        </xdr:cNvCxnSpPr>
      </xdr:nvCxnSpPr>
      <xdr:spPr bwMode="auto">
        <a:xfrm flipV="1">
          <a:off x="3952875" y="3609975"/>
          <a:ext cx="752475" cy="514350"/>
        </a:xfrm>
        <a:prstGeom prst="bentConnector3">
          <a:avLst>
            <a:gd name="adj1" fmla="val 1264"/>
          </a:avLst>
        </a:prstGeom>
        <a:noFill/>
        <a:ln w="12700">
          <a:solidFill>
            <a:srgbClr val="FF0000"/>
          </a:solidFill>
          <a:miter lim="800000"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295275</xdr:colOff>
      <xdr:row>30</xdr:row>
      <xdr:rowOff>142875</xdr:rowOff>
    </xdr:from>
    <xdr:to>
      <xdr:col>20</xdr:col>
      <xdr:colOff>581025</xdr:colOff>
      <xdr:row>31</xdr:row>
      <xdr:rowOff>66675</xdr:rowOff>
    </xdr:to>
    <xdr:cxnSp macro="">
      <xdr:nvCxnSpPr>
        <xdr:cNvPr id="9" name="AutoShape 37">
          <a:extLst>
            <a:ext uri="{FF2B5EF4-FFF2-40B4-BE49-F238E27FC236}">
              <a16:creationId xmlns:a16="http://schemas.microsoft.com/office/drawing/2014/main" id="{E81BCF9C-64BD-4A3E-9187-FBE0B2EAF7F5}"/>
            </a:ext>
          </a:extLst>
        </xdr:cNvPr>
        <xdr:cNvCxnSpPr>
          <a:cxnSpLocks noChangeShapeType="1"/>
        </xdr:cNvCxnSpPr>
      </xdr:nvCxnSpPr>
      <xdr:spPr bwMode="auto">
        <a:xfrm>
          <a:off x="7410450" y="5162550"/>
          <a:ext cx="285750" cy="95250"/>
        </a:xfrm>
        <a:prstGeom prst="bentConnector3">
          <a:avLst>
            <a:gd name="adj1" fmla="val 3333"/>
          </a:avLst>
        </a:prstGeom>
        <a:noFill/>
        <a:ln w="12700">
          <a:solidFill>
            <a:srgbClr val="FF0000"/>
          </a:solidFill>
          <a:miter lim="800000"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v-jugend.at/" TargetMode="External"/><Relationship Id="rId2" Type="http://schemas.openxmlformats.org/officeDocument/2006/relationships/hyperlink" Target="mailto:office@dv-jugend.at" TargetMode="External"/><Relationship Id="rId1" Type="http://schemas.openxmlformats.org/officeDocument/2006/relationships/hyperlink" Target="http://www.akstmk.at/beratung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jusline.at/index.php?cpid=ba688068a8c8a95352ed951ddb88783e&amp;lawid=49&amp;paid=7&amp;mvpa=7" TargetMode="External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help.gv.at/Portal.Node/hlpd/public/content/99/Seite.991623.html" TargetMode="External"/><Relationship Id="rId5" Type="http://schemas.openxmlformats.org/officeDocument/2006/relationships/comments" Target="../comments18.xml"/><Relationship Id="rId4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/>
  </sheetPr>
  <dimension ref="B2:S52"/>
  <sheetViews>
    <sheetView showGridLines="0" tabSelected="1" zoomScaleNormal="100" workbookViewId="0">
      <selection activeCell="F47" sqref="F47"/>
    </sheetView>
  </sheetViews>
  <sheetFormatPr baseColWidth="10" defaultColWidth="11.42578125" defaultRowHeight="12.75" x14ac:dyDescent="0.2"/>
  <cols>
    <col min="1" max="1" width="3.7109375" style="44" customWidth="1"/>
    <col min="2" max="2" width="5.5703125" style="44" customWidth="1"/>
    <col min="3" max="3" width="20.7109375" style="44" customWidth="1"/>
    <col min="4" max="5" width="4.85546875" style="44" customWidth="1"/>
    <col min="6" max="7" width="11.42578125" style="44"/>
    <col min="8" max="8" width="21.140625" style="44" customWidth="1"/>
    <col min="9" max="11" width="11.42578125" style="44"/>
    <col min="12" max="12" width="13" style="44" customWidth="1"/>
    <col min="13" max="13" width="13.42578125" style="44" customWidth="1"/>
    <col min="14" max="14" width="40.42578125" style="44" customWidth="1"/>
    <col min="15" max="17" width="11.42578125" style="44"/>
    <col min="18" max="18" width="27.42578125" style="44" customWidth="1"/>
    <col min="19" max="19" width="45.28515625" style="44" customWidth="1"/>
    <col min="20" max="16384" width="11.42578125" style="44"/>
  </cols>
  <sheetData>
    <row r="2" spans="2:13" x14ac:dyDescent="0.2">
      <c r="B2" s="45" t="s">
        <v>157</v>
      </c>
    </row>
    <row r="3" spans="2:13" ht="13.5" thickBot="1" x14ac:dyDescent="0.25"/>
    <row r="4" spans="2:13" x14ac:dyDescent="0.2"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</row>
    <row r="5" spans="2:13" x14ac:dyDescent="0.2">
      <c r="B5" s="197"/>
      <c r="C5" s="198" t="s">
        <v>194</v>
      </c>
      <c r="D5" s="198"/>
      <c r="E5" s="198"/>
      <c r="F5" s="198"/>
      <c r="G5" s="198"/>
      <c r="H5" s="198"/>
      <c r="I5" s="198"/>
      <c r="J5" s="198"/>
      <c r="K5" s="198"/>
      <c r="L5" s="198"/>
      <c r="M5" s="199"/>
    </row>
    <row r="6" spans="2:13" x14ac:dyDescent="0.2">
      <c r="B6" s="197"/>
      <c r="C6" s="198" t="s">
        <v>171</v>
      </c>
      <c r="D6" s="198"/>
      <c r="E6" s="198"/>
      <c r="F6" s="198"/>
      <c r="G6" s="198"/>
      <c r="H6" s="198"/>
      <c r="I6" s="198"/>
      <c r="J6" s="198"/>
      <c r="K6" s="198"/>
      <c r="L6" s="198"/>
      <c r="M6" s="199"/>
    </row>
    <row r="7" spans="2:13" x14ac:dyDescent="0.2"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9"/>
    </row>
    <row r="8" spans="2:13" x14ac:dyDescent="0.2">
      <c r="B8" s="197"/>
      <c r="C8" s="198" t="s">
        <v>155</v>
      </c>
      <c r="D8" s="198"/>
      <c r="E8" s="200" t="s">
        <v>158</v>
      </c>
      <c r="F8" s="198" t="s">
        <v>166</v>
      </c>
      <c r="G8" s="198"/>
      <c r="H8" s="198"/>
      <c r="I8" s="198"/>
      <c r="J8" s="198"/>
      <c r="K8" s="198"/>
      <c r="L8" s="198"/>
      <c r="M8" s="199"/>
    </row>
    <row r="9" spans="2:13" x14ac:dyDescent="0.2">
      <c r="B9" s="197"/>
      <c r="C9" s="198"/>
      <c r="D9" s="198"/>
      <c r="E9" s="200" t="s">
        <v>159</v>
      </c>
      <c r="F9" s="198" t="s">
        <v>172</v>
      </c>
      <c r="G9" s="198"/>
      <c r="H9" s="198"/>
      <c r="I9" s="198"/>
      <c r="J9" s="198"/>
      <c r="K9" s="198"/>
      <c r="L9" s="198"/>
      <c r="M9" s="199"/>
    </row>
    <row r="10" spans="2:13" x14ac:dyDescent="0.2">
      <c r="B10" s="197"/>
      <c r="C10" s="198"/>
      <c r="D10" s="198"/>
      <c r="E10" s="200"/>
      <c r="F10" s="198" t="s">
        <v>173</v>
      </c>
      <c r="G10" s="198"/>
      <c r="H10" s="198"/>
      <c r="I10" s="198"/>
      <c r="J10" s="198"/>
      <c r="K10" s="198"/>
      <c r="L10" s="198"/>
      <c r="M10" s="199"/>
    </row>
    <row r="11" spans="2:13" x14ac:dyDescent="0.2">
      <c r="B11" s="197"/>
      <c r="C11" s="198"/>
      <c r="D11" s="198"/>
      <c r="E11" s="200" t="s">
        <v>160</v>
      </c>
      <c r="F11" s="198" t="s">
        <v>169</v>
      </c>
      <c r="G11" s="198"/>
      <c r="H11" s="198"/>
      <c r="I11" s="198"/>
      <c r="J11" s="198"/>
      <c r="K11" s="198"/>
      <c r="L11" s="198"/>
      <c r="M11" s="199"/>
    </row>
    <row r="12" spans="2:13" x14ac:dyDescent="0.2">
      <c r="B12" s="197"/>
      <c r="C12" s="198"/>
      <c r="D12" s="198"/>
      <c r="E12" s="200"/>
      <c r="F12" s="198" t="s">
        <v>170</v>
      </c>
      <c r="G12" s="198"/>
      <c r="H12" s="198"/>
      <c r="I12" s="198"/>
      <c r="J12" s="198"/>
      <c r="K12" s="198"/>
      <c r="L12" s="198"/>
      <c r="M12" s="199"/>
    </row>
    <row r="13" spans="2:13" x14ac:dyDescent="0.2">
      <c r="B13" s="197"/>
      <c r="C13" s="198"/>
      <c r="D13" s="198"/>
      <c r="E13" s="200" t="s">
        <v>161</v>
      </c>
      <c r="F13" s="198" t="s">
        <v>167</v>
      </c>
      <c r="G13" s="198"/>
      <c r="H13" s="198"/>
      <c r="I13" s="198"/>
      <c r="J13" s="198"/>
      <c r="K13" s="198"/>
      <c r="L13" s="198"/>
      <c r="M13" s="199"/>
    </row>
    <row r="14" spans="2:13" x14ac:dyDescent="0.2">
      <c r="B14" s="197"/>
      <c r="C14" s="198"/>
      <c r="D14" s="198"/>
      <c r="E14" s="200" t="s">
        <v>162</v>
      </c>
      <c r="F14" s="198" t="s">
        <v>168</v>
      </c>
      <c r="G14" s="198"/>
      <c r="H14" s="198"/>
      <c r="I14" s="198"/>
      <c r="J14" s="198"/>
      <c r="K14" s="198"/>
      <c r="L14" s="198"/>
      <c r="M14" s="199"/>
    </row>
    <row r="15" spans="2:13" x14ac:dyDescent="0.2">
      <c r="B15" s="197"/>
      <c r="C15" s="198"/>
      <c r="D15" s="198"/>
      <c r="E15" s="200" t="s">
        <v>163</v>
      </c>
      <c r="F15" s="198" t="s">
        <v>277</v>
      </c>
      <c r="G15" s="198"/>
      <c r="H15" s="198"/>
      <c r="I15" s="198"/>
      <c r="J15" s="198"/>
      <c r="K15" s="198"/>
      <c r="L15" s="198"/>
      <c r="M15" s="199"/>
    </row>
    <row r="16" spans="2:13" ht="13.5" thickBot="1" x14ac:dyDescent="0.25"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3"/>
    </row>
    <row r="18" spans="2:12" x14ac:dyDescent="0.2">
      <c r="C18" s="161" t="s">
        <v>190</v>
      </c>
      <c r="D18" s="45" t="s">
        <v>174</v>
      </c>
    </row>
    <row r="19" spans="2:12" x14ac:dyDescent="0.2">
      <c r="D19" s="45" t="s">
        <v>175</v>
      </c>
    </row>
    <row r="21" spans="2:12" x14ac:dyDescent="0.2">
      <c r="C21" s="161" t="s">
        <v>191</v>
      </c>
      <c r="D21" s="45" t="s">
        <v>195</v>
      </c>
    </row>
    <row r="22" spans="2:12" x14ac:dyDescent="0.2">
      <c r="D22" s="45" t="s">
        <v>192</v>
      </c>
      <c r="I22" s="665" t="s">
        <v>193</v>
      </c>
      <c r="J22" s="666"/>
      <c r="K22" s="666"/>
      <c r="L22" s="666"/>
    </row>
    <row r="25" spans="2:12" x14ac:dyDescent="0.2">
      <c r="B25" s="44" t="s">
        <v>156</v>
      </c>
    </row>
    <row r="28" spans="2:12" x14ac:dyDescent="0.2">
      <c r="B28" s="44" t="s">
        <v>226</v>
      </c>
    </row>
    <row r="29" spans="2:12" x14ac:dyDescent="0.2">
      <c r="B29" s="44" t="s">
        <v>227</v>
      </c>
      <c r="C29" s="44" t="s">
        <v>262</v>
      </c>
    </row>
    <row r="30" spans="2:12" x14ac:dyDescent="0.2">
      <c r="B30" s="44" t="s">
        <v>289</v>
      </c>
      <c r="C30" s="301" t="s">
        <v>263</v>
      </c>
    </row>
    <row r="31" spans="2:12" x14ac:dyDescent="0.2">
      <c r="B31" s="44" t="s">
        <v>290</v>
      </c>
      <c r="C31" s="240" t="s">
        <v>228</v>
      </c>
    </row>
    <row r="32" spans="2:12" x14ac:dyDescent="0.2">
      <c r="C32" s="409"/>
    </row>
    <row r="33" spans="3:19" x14ac:dyDescent="0.2">
      <c r="C33" s="301"/>
    </row>
    <row r="34" spans="3:19" x14ac:dyDescent="0.2">
      <c r="C34" s="240"/>
    </row>
    <row r="36" spans="3:19" ht="15.75" x14ac:dyDescent="0.25">
      <c r="F36" s="297" t="s">
        <v>224</v>
      </c>
      <c r="G36" s="298" t="s">
        <v>230</v>
      </c>
      <c r="P36" s="192"/>
    </row>
    <row r="37" spans="3:19" ht="15.75" x14ac:dyDescent="0.25">
      <c r="F37" s="299"/>
      <c r="G37" s="298" t="s">
        <v>225</v>
      </c>
      <c r="P37" s="192"/>
    </row>
    <row r="40" spans="3:19" x14ac:dyDescent="0.2">
      <c r="F40" s="667" t="s">
        <v>296</v>
      </c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</row>
    <row r="41" spans="3:19" ht="15" x14ac:dyDescent="0.25">
      <c r="F41" s="667" t="s">
        <v>275</v>
      </c>
      <c r="G41" s="667"/>
      <c r="H41" s="667"/>
      <c r="I41" s="667"/>
      <c r="J41" s="667"/>
      <c r="K41" s="667"/>
      <c r="L41" s="667"/>
      <c r="M41" s="667"/>
      <c r="N41" s="667"/>
      <c r="O41" s="667"/>
      <c r="P41" s="405"/>
      <c r="Q41" s="405"/>
      <c r="R41" s="405"/>
      <c r="S41" s="405"/>
    </row>
    <row r="42" spans="3:19" ht="15" x14ac:dyDescent="0.25">
      <c r="F42" s="664" t="s">
        <v>274</v>
      </c>
      <c r="G42" s="664"/>
      <c r="H42" s="664"/>
      <c r="I42" s="664"/>
      <c r="J42" s="664"/>
      <c r="K42" s="664"/>
      <c r="L42" s="664"/>
      <c r="M42" s="664"/>
      <c r="N42" s="664"/>
      <c r="O42" s="664"/>
      <c r="P42" s="664"/>
      <c r="Q42" s="405"/>
      <c r="R42" s="405"/>
      <c r="S42" s="405"/>
    </row>
    <row r="43" spans="3:19" ht="15" x14ac:dyDescent="0.25"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</row>
    <row r="44" spans="3:19" ht="15" x14ac:dyDescent="0.25">
      <c r="F44" s="664" t="s">
        <v>174</v>
      </c>
      <c r="G44" s="664"/>
      <c r="H44" s="664"/>
      <c r="I44" s="664"/>
      <c r="J44" s="664"/>
      <c r="K44" s="664"/>
      <c r="L44" s="664"/>
      <c r="M44" s="664"/>
      <c r="N44" s="664"/>
      <c r="O44" s="405"/>
      <c r="P44" s="405"/>
      <c r="Q44" s="405"/>
      <c r="R44" s="405"/>
      <c r="S44" s="405"/>
    </row>
    <row r="45" spans="3:19" ht="15" x14ac:dyDescent="0.25">
      <c r="F45" s="664" t="s">
        <v>175</v>
      </c>
      <c r="G45" s="664"/>
      <c r="H45" s="664"/>
      <c r="I45" s="664"/>
      <c r="J45" s="664"/>
      <c r="K45" s="664"/>
      <c r="L45" s="664"/>
      <c r="M45" s="664"/>
      <c r="N45" s="405"/>
      <c r="O45" s="405"/>
      <c r="P45" s="405"/>
      <c r="Q45" s="405"/>
      <c r="R45" s="405"/>
      <c r="S45" s="405"/>
    </row>
    <row r="46" spans="3:19" x14ac:dyDescent="0.2">
      <c r="F46" s="40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3:19" x14ac:dyDescent="0.2">
      <c r="F47" s="429" t="s">
        <v>299</v>
      </c>
      <c r="G47" s="430"/>
      <c r="H47" s="430"/>
    </row>
    <row r="49" spans="2:16" x14ac:dyDescent="0.2">
      <c r="F49" s="370" t="s">
        <v>298</v>
      </c>
      <c r="G49" s="370"/>
      <c r="H49" s="370"/>
      <c r="I49" s="370"/>
      <c r="J49" s="370"/>
      <c r="K49" s="370"/>
      <c r="L49" s="370"/>
      <c r="M49" s="370"/>
      <c r="N49" s="370"/>
      <c r="O49" s="370"/>
      <c r="P49" s="370"/>
    </row>
    <row r="50" spans="2:16" x14ac:dyDescent="0.2">
      <c r="F50" s="431" t="s">
        <v>300</v>
      </c>
      <c r="G50" s="396"/>
      <c r="H50" s="396"/>
      <c r="I50" s="396"/>
      <c r="J50" s="396"/>
      <c r="K50" s="396"/>
      <c r="L50" s="396"/>
      <c r="M50" s="396"/>
      <c r="N50" s="396"/>
      <c r="O50" s="396"/>
    </row>
    <row r="52" spans="2:16" ht="15" x14ac:dyDescent="0.25">
      <c r="B52" s="11" t="s">
        <v>306</v>
      </c>
    </row>
  </sheetData>
  <sheetProtection algorithmName="SHA-512" hashValue="Vl2AFwEfBJtUxqaELaP+f+JnBhFTk2k9yjBW9K4kXYRBJCqsHjo+6ddsEPMDe17qFEF2yjEkdAeTnxsoq9PMNg==" saltValue="+jQ1iUqRWUJ5Y6eF53p/eg==" spinCount="100000" sheet="1" objects="1" scenarios="1" selectLockedCells="1"/>
  <mergeCells count="6">
    <mergeCell ref="F45:M45"/>
    <mergeCell ref="I22:L22"/>
    <mergeCell ref="F40:S40"/>
    <mergeCell ref="F41:O41"/>
    <mergeCell ref="F42:P42"/>
    <mergeCell ref="F44:N44"/>
  </mergeCells>
  <phoneticPr fontId="3" type="noConversion"/>
  <hyperlinks>
    <hyperlink ref="I22" r:id="rId1"/>
    <hyperlink ref="C30" r:id="rId2"/>
    <hyperlink ref="C31" r:id="rId3"/>
  </hyperlinks>
  <pageMargins left="0.78740157499999996" right="0.78740157499999996" top="0.984251969" bottom="0.984251969" header="0.4921259845" footer="0.4921259845"/>
  <pageSetup paperSize="9" scale="51" orientation="landscape" horizontalDpi="1200" verticalDpi="12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C14" sqref="C14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/>
      <c r="X3" s="242"/>
      <c r="Y3" s="242"/>
      <c r="Z3" s="242"/>
    </row>
    <row r="4" spans="1:40" ht="15" customHeight="1" x14ac:dyDescent="0.25">
      <c r="B4" s="14"/>
      <c r="C4" s="668" t="s">
        <v>17</v>
      </c>
      <c r="D4" s="669"/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 xml:space="preserve"> Aug.!T51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728">
        <f>Konfiguration!B23</f>
        <v>45536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 xml:space="preserve"> Aug.!L51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IF(Konfiguration!G8="Sept.",Konfiguration!J16,0)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242"/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30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So</v>
      </c>
      <c r="B14" s="222">
        <f>E5</f>
        <v>45536</v>
      </c>
      <c r="C14" s="304"/>
      <c r="D14" s="655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Mo</v>
      </c>
      <c r="B15" s="223">
        <f t="shared" ref="B15:B44" si="9">IF(MONTH(B14+1)&lt;&gt;MONTH($E$5),0,B14+1)</f>
        <v>45537</v>
      </c>
      <c r="C15" s="304"/>
      <c r="D15" s="655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Di</v>
      </c>
      <c r="B16" s="223">
        <f t="shared" si="9"/>
        <v>45538</v>
      </c>
      <c r="C16" s="304"/>
      <c r="D16" s="655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Mi</v>
      </c>
      <c r="B17" s="223">
        <f t="shared" si="9"/>
        <v>45539</v>
      </c>
      <c r="C17" s="302"/>
      <c r="D17" s="656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Do</v>
      </c>
      <c r="B18" s="223">
        <f t="shared" si="9"/>
        <v>45540</v>
      </c>
      <c r="C18" s="304"/>
      <c r="D18" s="655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Fr</v>
      </c>
      <c r="B19" s="223">
        <f t="shared" si="9"/>
        <v>45541</v>
      </c>
      <c r="C19" s="304"/>
      <c r="D19" s="655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Sa</v>
      </c>
      <c r="B20" s="223">
        <f t="shared" si="9"/>
        <v>45542</v>
      </c>
      <c r="C20" s="304"/>
      <c r="D20" s="655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So</v>
      </c>
      <c r="B21" s="223">
        <f t="shared" si="9"/>
        <v>45543</v>
      </c>
      <c r="C21" s="304"/>
      <c r="D21" s="655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Mo</v>
      </c>
      <c r="B22" s="223">
        <f t="shared" si="9"/>
        <v>45544</v>
      </c>
      <c r="C22" s="304"/>
      <c r="D22" s="655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Di</v>
      </c>
      <c r="B23" s="223">
        <f t="shared" si="9"/>
        <v>45545</v>
      </c>
      <c r="C23" s="304"/>
      <c r="D23" s="655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Mi</v>
      </c>
      <c r="B24" s="223">
        <f t="shared" si="9"/>
        <v>45546</v>
      </c>
      <c r="C24" s="304"/>
      <c r="D24" s="655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Do</v>
      </c>
      <c r="B25" s="223">
        <f t="shared" si="9"/>
        <v>45547</v>
      </c>
      <c r="C25" s="304"/>
      <c r="D25" s="655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Fr</v>
      </c>
      <c r="B26" s="223">
        <f t="shared" si="9"/>
        <v>45548</v>
      </c>
      <c r="C26" s="304"/>
      <c r="D26" s="655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Sa</v>
      </c>
      <c r="B27" s="223">
        <f t="shared" si="9"/>
        <v>45549</v>
      </c>
      <c r="C27" s="304"/>
      <c r="D27" s="655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So</v>
      </c>
      <c r="B28" s="223">
        <f t="shared" si="9"/>
        <v>45550</v>
      </c>
      <c r="C28" s="304"/>
      <c r="D28" s="655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Mo</v>
      </c>
      <c r="B29" s="223">
        <f t="shared" si="9"/>
        <v>45551</v>
      </c>
      <c r="C29" s="304"/>
      <c r="D29" s="655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Di</v>
      </c>
      <c r="B30" s="223">
        <f t="shared" si="9"/>
        <v>45552</v>
      </c>
      <c r="C30" s="304"/>
      <c r="D30" s="655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Mi</v>
      </c>
      <c r="B31" s="223">
        <f t="shared" si="9"/>
        <v>45553</v>
      </c>
      <c r="C31" s="304"/>
      <c r="D31" s="655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Do</v>
      </c>
      <c r="B32" s="223">
        <f t="shared" si="9"/>
        <v>45554</v>
      </c>
      <c r="C32" s="304"/>
      <c r="D32" s="655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Fr</v>
      </c>
      <c r="B33" s="223">
        <f t="shared" si="9"/>
        <v>45555</v>
      </c>
      <c r="C33" s="304"/>
      <c r="D33" s="655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Sa</v>
      </c>
      <c r="B34" s="223">
        <f t="shared" si="9"/>
        <v>45556</v>
      </c>
      <c r="C34" s="304"/>
      <c r="D34" s="655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So</v>
      </c>
      <c r="B35" s="223">
        <f t="shared" si="9"/>
        <v>45557</v>
      </c>
      <c r="C35" s="304"/>
      <c r="D35" s="655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Mo</v>
      </c>
      <c r="B36" s="223">
        <f t="shared" si="9"/>
        <v>45558</v>
      </c>
      <c r="C36" s="304"/>
      <c r="D36" s="655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Di</v>
      </c>
      <c r="B37" s="223">
        <f t="shared" si="9"/>
        <v>45559</v>
      </c>
      <c r="C37" s="304"/>
      <c r="D37" s="655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Mi</v>
      </c>
      <c r="B38" s="223">
        <f t="shared" si="9"/>
        <v>45560</v>
      </c>
      <c r="C38" s="304"/>
      <c r="D38" s="655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Do</v>
      </c>
      <c r="B39" s="223">
        <f t="shared" si="9"/>
        <v>45561</v>
      </c>
      <c r="C39" s="304"/>
      <c r="D39" s="655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Fr</v>
      </c>
      <c r="B40" s="223">
        <f t="shared" si="9"/>
        <v>45562</v>
      </c>
      <c r="C40" s="304"/>
      <c r="D40" s="655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Sa</v>
      </c>
      <c r="B41" s="223">
        <f t="shared" si="9"/>
        <v>45563</v>
      </c>
      <c r="C41" s="304"/>
      <c r="D41" s="655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So</v>
      </c>
      <c r="B42" s="223">
        <f t="shared" si="9"/>
        <v>45564</v>
      </c>
      <c r="C42" s="304"/>
      <c r="D42" s="655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>Mo</v>
      </c>
      <c r="B43" s="223">
        <f t="shared" si="9"/>
        <v>45565</v>
      </c>
      <c r="C43" s="304"/>
      <c r="D43" s="655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/>
      </c>
      <c r="B44" s="223">
        <f t="shared" si="9"/>
        <v>0</v>
      </c>
      <c r="C44" s="231"/>
      <c r="D44" s="657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0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242"/>
      <c r="V47" s="242"/>
      <c r="W47" s="242"/>
      <c r="X47" s="242"/>
      <c r="Y47" s="242"/>
      <c r="Z47" s="242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242"/>
      <c r="V48" s="242"/>
      <c r="W48" s="242"/>
      <c r="X48" s="242"/>
      <c r="Y48" s="242"/>
      <c r="Z48" s="242"/>
    </row>
    <row r="49" spans="2:28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242"/>
      <c r="V49" s="242"/>
      <c r="W49" s="242"/>
      <c r="X49" s="242"/>
      <c r="Y49" s="242"/>
      <c r="Z49" s="242"/>
      <c r="AB49" s="12"/>
    </row>
    <row r="50" spans="2:28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242"/>
      <c r="V50" s="242"/>
      <c r="W50" s="242"/>
      <c r="X50" s="242"/>
      <c r="Y50" s="242"/>
      <c r="Z50" s="242"/>
    </row>
    <row r="51" spans="2:28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242"/>
      <c r="V51" s="242"/>
      <c r="W51" s="242"/>
      <c r="X51" s="242"/>
      <c r="Y51" s="242"/>
      <c r="Z51" s="242"/>
    </row>
    <row r="52" spans="2:28" ht="15" customHeight="1" x14ac:dyDescent="0.2"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2:28" ht="15" customHeight="1" x14ac:dyDescent="0.2">
      <c r="P53" s="241"/>
      <c r="Z53" s="244"/>
      <c r="AA53" s="292"/>
    </row>
    <row r="54" spans="2:28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28" ht="15" customHeight="1" x14ac:dyDescent="0.2">
      <c r="O55" s="243"/>
      <c r="P55" s="241"/>
      <c r="Z55" s="293"/>
    </row>
    <row r="56" spans="2:28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d5URdnyaBMGwDfMy1F1tPKMi8Pw1WsIjmehFxSo2e6yMw2uphH81sTxYssHVi9dLc4MHTv7jwsOfVRy9ODfMEw==" saltValue="Xo1X5VXNbQTiew/IRV8RMQ==" spinCount="100000" sheet="1" formatColumns="0" selectLockedCells="1"/>
  <protectedRanges>
    <protectedRange sqref="C14:Y44" name="Bereich1_2"/>
  </protectedRanges>
  <mergeCells count="17">
    <mergeCell ref="L3:M3"/>
    <mergeCell ref="E4:I4"/>
    <mergeCell ref="E5:I5"/>
    <mergeCell ref="L6:M6"/>
    <mergeCell ref="E7:I7"/>
    <mergeCell ref="C4:D4"/>
    <mergeCell ref="C5:D5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  <mergeCell ref="E8:I8"/>
  </mergeCells>
  <conditionalFormatting sqref="C14:Y44">
    <cfRule type="expression" dxfId="11" priority="30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31EC385B-C6C5-4943-8272-97546397D1EC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C14" sqref="C14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/>
      <c r="X3" s="242"/>
      <c r="Y3" s="242"/>
      <c r="Z3" s="242"/>
    </row>
    <row r="4" spans="1:40" ht="15" customHeight="1" x14ac:dyDescent="0.25">
      <c r="B4" s="14"/>
      <c r="C4" s="668" t="s">
        <v>17</v>
      </c>
      <c r="D4" s="669"/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 xml:space="preserve"> Sept.!T51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728">
        <f>Konfiguration!B24</f>
        <v>45566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 xml:space="preserve"> Sept.!L51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IF(Konfiguration!G8="Okt.",Konfiguration!J16,0)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242"/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272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Di</v>
      </c>
      <c r="B14" s="222">
        <f>E5</f>
        <v>45566</v>
      </c>
      <c r="C14" s="304"/>
      <c r="D14" s="655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29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Mi</v>
      </c>
      <c r="B15" s="223">
        <f t="shared" ref="B15:B44" si="9">IF(MONTH(B14+1)&lt;&gt;MONTH($E$5),0,B14+1)</f>
        <v>45567</v>
      </c>
      <c r="C15" s="304"/>
      <c r="D15" s="655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Do</v>
      </c>
      <c r="B16" s="223">
        <f t="shared" si="9"/>
        <v>45568</v>
      </c>
      <c r="C16" s="304"/>
      <c r="D16" s="655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Fr</v>
      </c>
      <c r="B17" s="223">
        <f t="shared" si="9"/>
        <v>45569</v>
      </c>
      <c r="C17" s="302"/>
      <c r="D17" s="656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Sa</v>
      </c>
      <c r="B18" s="223">
        <f t="shared" si="9"/>
        <v>45570</v>
      </c>
      <c r="C18" s="304"/>
      <c r="D18" s="655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So</v>
      </c>
      <c r="B19" s="223">
        <f t="shared" si="9"/>
        <v>45571</v>
      </c>
      <c r="C19" s="304"/>
      <c r="D19" s="655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Mo</v>
      </c>
      <c r="B20" s="223">
        <f t="shared" si="9"/>
        <v>45572</v>
      </c>
      <c r="C20" s="304"/>
      <c r="D20" s="655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Di</v>
      </c>
      <c r="B21" s="223">
        <f t="shared" si="9"/>
        <v>45573</v>
      </c>
      <c r="C21" s="304"/>
      <c r="D21" s="655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Mi</v>
      </c>
      <c r="B22" s="223">
        <f t="shared" si="9"/>
        <v>45574</v>
      </c>
      <c r="C22" s="304"/>
      <c r="D22" s="655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Do</v>
      </c>
      <c r="B23" s="223">
        <f t="shared" si="9"/>
        <v>45575</v>
      </c>
      <c r="C23" s="304"/>
      <c r="D23" s="655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Fr</v>
      </c>
      <c r="B24" s="223">
        <f t="shared" si="9"/>
        <v>45576</v>
      </c>
      <c r="C24" s="304"/>
      <c r="D24" s="655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Sa</v>
      </c>
      <c r="B25" s="223">
        <f t="shared" si="9"/>
        <v>45577</v>
      </c>
      <c r="C25" s="304"/>
      <c r="D25" s="655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So</v>
      </c>
      <c r="B26" s="223">
        <f t="shared" si="9"/>
        <v>45578</v>
      </c>
      <c r="C26" s="304"/>
      <c r="D26" s="655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Mo</v>
      </c>
      <c r="B27" s="223">
        <f t="shared" si="9"/>
        <v>45579</v>
      </c>
      <c r="C27" s="304"/>
      <c r="D27" s="655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Di</v>
      </c>
      <c r="B28" s="223">
        <f t="shared" si="9"/>
        <v>45580</v>
      </c>
      <c r="C28" s="304"/>
      <c r="D28" s="655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Mi</v>
      </c>
      <c r="B29" s="223">
        <f t="shared" si="9"/>
        <v>45581</v>
      </c>
      <c r="C29" s="304"/>
      <c r="D29" s="655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Do</v>
      </c>
      <c r="B30" s="223">
        <f t="shared" si="9"/>
        <v>45582</v>
      </c>
      <c r="C30" s="304"/>
      <c r="D30" s="655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Fr</v>
      </c>
      <c r="B31" s="223">
        <f t="shared" si="9"/>
        <v>45583</v>
      </c>
      <c r="C31" s="304"/>
      <c r="D31" s="655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Sa</v>
      </c>
      <c r="B32" s="223">
        <f t="shared" si="9"/>
        <v>45584</v>
      </c>
      <c r="C32" s="304"/>
      <c r="D32" s="655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So</v>
      </c>
      <c r="B33" s="223">
        <f t="shared" si="9"/>
        <v>45585</v>
      </c>
      <c r="C33" s="304"/>
      <c r="D33" s="655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Mo</v>
      </c>
      <c r="B34" s="223">
        <f t="shared" si="9"/>
        <v>45586</v>
      </c>
      <c r="C34" s="304"/>
      <c r="D34" s="655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Di</v>
      </c>
      <c r="B35" s="223">
        <f t="shared" si="9"/>
        <v>45587</v>
      </c>
      <c r="C35" s="304"/>
      <c r="D35" s="655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Mi</v>
      </c>
      <c r="B36" s="223">
        <f t="shared" si="9"/>
        <v>45588</v>
      </c>
      <c r="C36" s="304"/>
      <c r="D36" s="655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Do</v>
      </c>
      <c r="B37" s="223">
        <f t="shared" si="9"/>
        <v>45589</v>
      </c>
      <c r="C37" s="304"/>
      <c r="D37" s="655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Fr</v>
      </c>
      <c r="B38" s="223">
        <f t="shared" si="9"/>
        <v>45590</v>
      </c>
      <c r="C38" s="304"/>
      <c r="D38" s="655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Sa</v>
      </c>
      <c r="B39" s="223">
        <f t="shared" si="9"/>
        <v>45591</v>
      </c>
      <c r="C39" s="304"/>
      <c r="D39" s="655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So</v>
      </c>
      <c r="B40" s="223">
        <f t="shared" si="9"/>
        <v>45592</v>
      </c>
      <c r="C40" s="304"/>
      <c r="D40" s="655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Mo</v>
      </c>
      <c r="B41" s="223">
        <f t="shared" si="9"/>
        <v>45593</v>
      </c>
      <c r="C41" s="304"/>
      <c r="D41" s="655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Di</v>
      </c>
      <c r="B42" s="223">
        <f t="shared" si="9"/>
        <v>45594</v>
      </c>
      <c r="C42" s="304"/>
      <c r="D42" s="655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>Mi</v>
      </c>
      <c r="B43" s="223">
        <f t="shared" si="9"/>
        <v>45595</v>
      </c>
      <c r="C43" s="304"/>
      <c r="D43" s="655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>Do</v>
      </c>
      <c r="B44" s="223">
        <f t="shared" si="9"/>
        <v>45596</v>
      </c>
      <c r="C44" s="231"/>
      <c r="D44" s="657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8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0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1"/>
      <c r="V47" s="1"/>
      <c r="W47" s="1"/>
      <c r="X47" s="1"/>
      <c r="Y47" s="1"/>
      <c r="Z47" s="1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1"/>
      <c r="V48" s="1"/>
      <c r="W48" s="1"/>
      <c r="X48" s="1"/>
      <c r="Y48" s="1"/>
      <c r="Z48" s="1"/>
    </row>
    <row r="49" spans="2:28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1"/>
      <c r="V49" s="1"/>
      <c r="W49" s="1"/>
      <c r="X49" s="1"/>
      <c r="Y49" s="1"/>
      <c r="Z49" s="1"/>
      <c r="AB49" s="12"/>
    </row>
    <row r="50" spans="2:28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1"/>
      <c r="V50" s="1"/>
      <c r="W50" s="1"/>
      <c r="X50" s="1"/>
      <c r="Y50" s="1"/>
      <c r="Z50" s="1"/>
    </row>
    <row r="51" spans="2:28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1"/>
      <c r="V51" s="1"/>
      <c r="W51" s="1"/>
      <c r="X51" s="1"/>
      <c r="Y51" s="1"/>
      <c r="Z51" s="1"/>
    </row>
    <row r="52" spans="2:28" ht="15" customHeight="1" x14ac:dyDescent="0.2">
      <c r="Q52" s="242"/>
      <c r="R52" s="242"/>
      <c r="S52" s="242"/>
      <c r="T52" s="242"/>
      <c r="U52" s="1"/>
      <c r="V52" s="1"/>
      <c r="W52" s="1"/>
      <c r="X52" s="1"/>
      <c r="Y52" s="1"/>
      <c r="Z52" s="1"/>
    </row>
    <row r="53" spans="2:28" ht="15" customHeight="1" x14ac:dyDescent="0.2">
      <c r="P53" s="241"/>
      <c r="Z53" s="244"/>
      <c r="AA53" s="292"/>
    </row>
    <row r="54" spans="2:28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28" ht="15" customHeight="1" x14ac:dyDescent="0.2">
      <c r="O55" s="243"/>
      <c r="P55" s="241"/>
      <c r="Z55" s="293"/>
    </row>
    <row r="56" spans="2:28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SmMeBKSV4Lhq3/FcdETk2H1pznxjGGEXZVJedWW21DBS8ycojJuyjgNUUQogTi7FL27Q8o7RUS6bnYV7r97OcA==" saltValue="Dnd2yaZR02acxyRjbyJFQw==" spinCount="100000" sheet="1" formatColumns="0" selectLockedCells="1"/>
  <protectedRanges>
    <protectedRange sqref="C14:Y44" name="Bereich1_2"/>
  </protectedRanges>
  <mergeCells count="17">
    <mergeCell ref="L3:M3"/>
    <mergeCell ref="E4:I4"/>
    <mergeCell ref="E5:I5"/>
    <mergeCell ref="L6:M6"/>
    <mergeCell ref="E7:I7"/>
    <mergeCell ref="C4:D4"/>
    <mergeCell ref="C5:D5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  <mergeCell ref="E8:I8"/>
  </mergeCells>
  <conditionalFormatting sqref="C14:Y44">
    <cfRule type="expression" dxfId="9" priority="32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8DF1A37D-C68A-4A94-9467-F6949C497EA2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C14" sqref="C14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/>
      <c r="X3" s="242"/>
      <c r="Y3" s="242"/>
      <c r="Z3" s="242"/>
    </row>
    <row r="4" spans="1:40" ht="15" customHeight="1" x14ac:dyDescent="0.25">
      <c r="B4" s="14"/>
      <c r="C4" s="668" t="s">
        <v>17</v>
      </c>
      <c r="D4" s="669"/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 xml:space="preserve"> Okt.!T51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728">
        <f>Konfiguration!B25</f>
        <v>45597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 xml:space="preserve"> Okt.!L51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IF(Konfiguration!G8="Nov.",Konfiguration!J16,0)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242"/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272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Fr</v>
      </c>
      <c r="B14" s="222">
        <f>E5</f>
        <v>45597</v>
      </c>
      <c r="C14" s="304"/>
      <c r="D14" s="655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Sa</v>
      </c>
      <c r="B15" s="223">
        <f t="shared" ref="B15:B44" si="9">IF(MONTH(B14+1)&lt;&gt;MONTH($E$5),0,B14+1)</f>
        <v>45598</v>
      </c>
      <c r="C15" s="304"/>
      <c r="D15" s="655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So</v>
      </c>
      <c r="B16" s="223">
        <f t="shared" si="9"/>
        <v>45599</v>
      </c>
      <c r="C16" s="304"/>
      <c r="D16" s="655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Mo</v>
      </c>
      <c r="B17" s="223">
        <f t="shared" si="9"/>
        <v>45600</v>
      </c>
      <c r="C17" s="302"/>
      <c r="D17" s="656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Di</v>
      </c>
      <c r="B18" s="223">
        <f t="shared" si="9"/>
        <v>45601</v>
      </c>
      <c r="C18" s="304"/>
      <c r="D18" s="655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Mi</v>
      </c>
      <c r="B19" s="223">
        <f t="shared" si="9"/>
        <v>45602</v>
      </c>
      <c r="C19" s="304"/>
      <c r="D19" s="655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Do</v>
      </c>
      <c r="B20" s="223">
        <f t="shared" si="9"/>
        <v>45603</v>
      </c>
      <c r="C20" s="304"/>
      <c r="D20" s="655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Fr</v>
      </c>
      <c r="B21" s="223">
        <f t="shared" si="9"/>
        <v>45604</v>
      </c>
      <c r="C21" s="304"/>
      <c r="D21" s="655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Sa</v>
      </c>
      <c r="B22" s="223">
        <f t="shared" si="9"/>
        <v>45605</v>
      </c>
      <c r="C22" s="304"/>
      <c r="D22" s="655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So</v>
      </c>
      <c r="B23" s="223">
        <f t="shared" si="9"/>
        <v>45606</v>
      </c>
      <c r="C23" s="304"/>
      <c r="D23" s="655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Mo</v>
      </c>
      <c r="B24" s="223">
        <f t="shared" si="9"/>
        <v>45607</v>
      </c>
      <c r="C24" s="304"/>
      <c r="D24" s="655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Di</v>
      </c>
      <c r="B25" s="223">
        <f t="shared" si="9"/>
        <v>45608</v>
      </c>
      <c r="C25" s="304"/>
      <c r="D25" s="655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Mi</v>
      </c>
      <c r="B26" s="223">
        <f t="shared" si="9"/>
        <v>45609</v>
      </c>
      <c r="C26" s="304"/>
      <c r="D26" s="655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Do</v>
      </c>
      <c r="B27" s="223">
        <f t="shared" si="9"/>
        <v>45610</v>
      </c>
      <c r="C27" s="304"/>
      <c r="D27" s="655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Fr</v>
      </c>
      <c r="B28" s="223">
        <f t="shared" si="9"/>
        <v>45611</v>
      </c>
      <c r="C28" s="304"/>
      <c r="D28" s="655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Sa</v>
      </c>
      <c r="B29" s="223">
        <f t="shared" si="9"/>
        <v>45612</v>
      </c>
      <c r="C29" s="304"/>
      <c r="D29" s="655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So</v>
      </c>
      <c r="B30" s="223">
        <f t="shared" si="9"/>
        <v>45613</v>
      </c>
      <c r="C30" s="304"/>
      <c r="D30" s="655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Mo</v>
      </c>
      <c r="B31" s="223">
        <f t="shared" si="9"/>
        <v>45614</v>
      </c>
      <c r="C31" s="304"/>
      <c r="D31" s="655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Di</v>
      </c>
      <c r="B32" s="223">
        <f t="shared" si="9"/>
        <v>45615</v>
      </c>
      <c r="C32" s="304"/>
      <c r="D32" s="655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Mi</v>
      </c>
      <c r="B33" s="223">
        <f t="shared" si="9"/>
        <v>45616</v>
      </c>
      <c r="C33" s="304"/>
      <c r="D33" s="655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Do</v>
      </c>
      <c r="B34" s="223">
        <f t="shared" si="9"/>
        <v>45617</v>
      </c>
      <c r="C34" s="304"/>
      <c r="D34" s="655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Fr</v>
      </c>
      <c r="B35" s="223">
        <f t="shared" si="9"/>
        <v>45618</v>
      </c>
      <c r="C35" s="304"/>
      <c r="D35" s="655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Sa</v>
      </c>
      <c r="B36" s="223">
        <f t="shared" si="9"/>
        <v>45619</v>
      </c>
      <c r="C36" s="304"/>
      <c r="D36" s="655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So</v>
      </c>
      <c r="B37" s="223">
        <f t="shared" si="9"/>
        <v>45620</v>
      </c>
      <c r="C37" s="304"/>
      <c r="D37" s="655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Mo</v>
      </c>
      <c r="B38" s="223">
        <f t="shared" si="9"/>
        <v>45621</v>
      </c>
      <c r="C38" s="304"/>
      <c r="D38" s="655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Di</v>
      </c>
      <c r="B39" s="223">
        <f t="shared" si="9"/>
        <v>45622</v>
      </c>
      <c r="C39" s="304"/>
      <c r="D39" s="655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Mi</v>
      </c>
      <c r="B40" s="223">
        <f t="shared" si="9"/>
        <v>45623</v>
      </c>
      <c r="C40" s="304"/>
      <c r="D40" s="655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Do</v>
      </c>
      <c r="B41" s="223">
        <f t="shared" si="9"/>
        <v>45624</v>
      </c>
      <c r="C41" s="304"/>
      <c r="D41" s="655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Fr</v>
      </c>
      <c r="B42" s="223">
        <f t="shared" si="9"/>
        <v>45625</v>
      </c>
      <c r="C42" s="304"/>
      <c r="D42" s="655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>Sa</v>
      </c>
      <c r="B43" s="223">
        <f t="shared" si="9"/>
        <v>45626</v>
      </c>
      <c r="C43" s="304"/>
      <c r="D43" s="655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/>
      </c>
      <c r="B44" s="223">
        <f t="shared" si="9"/>
        <v>0</v>
      </c>
      <c r="C44" s="231"/>
      <c r="D44" s="657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0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242"/>
      <c r="V47" s="242"/>
      <c r="W47" s="242"/>
      <c r="X47" s="242"/>
      <c r="Y47" s="242"/>
      <c r="Z47" s="242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242"/>
      <c r="V48" s="242"/>
      <c r="W48" s="242"/>
      <c r="X48" s="242"/>
      <c r="Y48" s="242"/>
      <c r="Z48" s="242"/>
    </row>
    <row r="49" spans="2:28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242"/>
      <c r="V49" s="242"/>
      <c r="W49" s="242"/>
      <c r="X49" s="242"/>
      <c r="Y49" s="242"/>
      <c r="Z49" s="242"/>
      <c r="AB49" s="12"/>
    </row>
    <row r="50" spans="2:28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242"/>
      <c r="V50" s="242"/>
      <c r="W50" s="242"/>
      <c r="X50" s="242"/>
      <c r="Y50" s="242"/>
      <c r="Z50" s="242"/>
    </row>
    <row r="51" spans="2:28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242"/>
      <c r="V51" s="242"/>
      <c r="W51" s="242"/>
      <c r="X51" s="242"/>
      <c r="Y51" s="242"/>
      <c r="Z51" s="242"/>
    </row>
    <row r="52" spans="2:28" ht="15" customHeight="1" x14ac:dyDescent="0.2"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2:28" ht="15" customHeight="1" x14ac:dyDescent="0.2">
      <c r="P53" s="241"/>
      <c r="Z53" s="244"/>
      <c r="AA53" s="292"/>
    </row>
    <row r="54" spans="2:28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28" ht="15" customHeight="1" x14ac:dyDescent="0.2">
      <c r="O55" s="243"/>
      <c r="P55" s="241"/>
      <c r="Z55" s="293"/>
    </row>
    <row r="56" spans="2:28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hN0NNS/OcxetKnJxmvlChmqWyVHYDUETX4/4SSA39kqdKnzZHHutY9Q0NBMZPVIcm5/a+VHi3qJzGvmHJaiEnQ==" saltValue="33dGUSDgH4UjPMPP+I1aVg==" spinCount="100000" sheet="1" formatColumns="0" selectLockedCells="1"/>
  <protectedRanges>
    <protectedRange sqref="C14:Y44" name="Bereich1_2"/>
  </protectedRanges>
  <mergeCells count="17">
    <mergeCell ref="L3:M3"/>
    <mergeCell ref="E4:I4"/>
    <mergeCell ref="E5:I5"/>
    <mergeCell ref="L6:M6"/>
    <mergeCell ref="E7:I7"/>
    <mergeCell ref="C4:D4"/>
    <mergeCell ref="C5:D5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  <mergeCell ref="E8:I8"/>
  </mergeCells>
  <conditionalFormatting sqref="C14:Y44">
    <cfRule type="expression" dxfId="7" priority="34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DEA01189-324B-4F55-AC8B-5BF365FD925A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0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C14" sqref="C14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>
        <f>ROUND(X9,1)</f>
        <v>0</v>
      </c>
      <c r="X3" s="242"/>
      <c r="Y3" s="242"/>
      <c r="Z3" s="242"/>
    </row>
    <row r="4" spans="1:40" ht="15" customHeight="1" x14ac:dyDescent="0.25">
      <c r="B4" s="14"/>
      <c r="C4" s="668" t="s">
        <v>17</v>
      </c>
      <c r="D4" s="669"/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 xml:space="preserve"> Nov.!T51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728">
        <f>Konfiguration!B26</f>
        <v>45627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 xml:space="preserve"> Nov.!L51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IF(Konfiguration!G8="Dez.",Konfiguration!J16,0)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489">
        <f>SUM(I15:V15)</f>
        <v>0</v>
      </c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  <c r="X9" s="241">
        <f>IF(OR(C15="U",C15="K",C15="SU",C15="F"),D15,SUM(AJ15:AK15))</f>
        <v>0</v>
      </c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272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So</v>
      </c>
      <c r="B14" s="222">
        <f>E5</f>
        <v>45627</v>
      </c>
      <c r="C14" s="304"/>
      <c r="D14" s="655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Mo</v>
      </c>
      <c r="B15" s="223">
        <f t="shared" ref="B15:B44" si="9">IF(MONTH(B14+1)&lt;&gt;MONTH($E$5),0,B14+1)</f>
        <v>45628</v>
      </c>
      <c r="C15" s="304"/>
      <c r="D15" s="655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Di</v>
      </c>
      <c r="B16" s="223">
        <f t="shared" si="9"/>
        <v>45629</v>
      </c>
      <c r="C16" s="304"/>
      <c r="D16" s="655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Mi</v>
      </c>
      <c r="B17" s="223">
        <f t="shared" si="9"/>
        <v>45630</v>
      </c>
      <c r="C17" s="302"/>
      <c r="D17" s="656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Do</v>
      </c>
      <c r="B18" s="223">
        <f t="shared" si="9"/>
        <v>45631</v>
      </c>
      <c r="C18" s="304"/>
      <c r="D18" s="655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Fr</v>
      </c>
      <c r="B19" s="223">
        <f t="shared" si="9"/>
        <v>45632</v>
      </c>
      <c r="C19" s="304"/>
      <c r="D19" s="655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Sa</v>
      </c>
      <c r="B20" s="223">
        <f t="shared" si="9"/>
        <v>45633</v>
      </c>
      <c r="C20" s="304"/>
      <c r="D20" s="655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So</v>
      </c>
      <c r="B21" s="223">
        <f t="shared" si="9"/>
        <v>45634</v>
      </c>
      <c r="C21" s="304"/>
      <c r="D21" s="655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Mo</v>
      </c>
      <c r="B22" s="223">
        <f t="shared" si="9"/>
        <v>45635</v>
      </c>
      <c r="C22" s="304"/>
      <c r="D22" s="655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Di</v>
      </c>
      <c r="B23" s="223">
        <f t="shared" si="9"/>
        <v>45636</v>
      </c>
      <c r="C23" s="304"/>
      <c r="D23" s="655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Mi</v>
      </c>
      <c r="B24" s="223">
        <f t="shared" si="9"/>
        <v>45637</v>
      </c>
      <c r="C24" s="304"/>
      <c r="D24" s="655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Do</v>
      </c>
      <c r="B25" s="223">
        <f t="shared" si="9"/>
        <v>45638</v>
      </c>
      <c r="C25" s="304"/>
      <c r="D25" s="655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Fr</v>
      </c>
      <c r="B26" s="223">
        <f t="shared" si="9"/>
        <v>45639</v>
      </c>
      <c r="C26" s="304"/>
      <c r="D26" s="655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Sa</v>
      </c>
      <c r="B27" s="223">
        <f t="shared" si="9"/>
        <v>45640</v>
      </c>
      <c r="C27" s="304"/>
      <c r="D27" s="655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So</v>
      </c>
      <c r="B28" s="223">
        <f t="shared" si="9"/>
        <v>45641</v>
      </c>
      <c r="C28" s="304"/>
      <c r="D28" s="655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Mo</v>
      </c>
      <c r="B29" s="223">
        <f t="shared" si="9"/>
        <v>45642</v>
      </c>
      <c r="C29" s="304"/>
      <c r="D29" s="655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Di</v>
      </c>
      <c r="B30" s="223">
        <f t="shared" si="9"/>
        <v>45643</v>
      </c>
      <c r="C30" s="304"/>
      <c r="D30" s="655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Mi</v>
      </c>
      <c r="B31" s="223">
        <f t="shared" si="9"/>
        <v>45644</v>
      </c>
      <c r="C31" s="304"/>
      <c r="D31" s="655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Do</v>
      </c>
      <c r="B32" s="223">
        <f t="shared" si="9"/>
        <v>45645</v>
      </c>
      <c r="C32" s="304"/>
      <c r="D32" s="655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Fr</v>
      </c>
      <c r="B33" s="223">
        <f t="shared" si="9"/>
        <v>45646</v>
      </c>
      <c r="C33" s="304"/>
      <c r="D33" s="655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Sa</v>
      </c>
      <c r="B34" s="223">
        <f t="shared" si="9"/>
        <v>45647</v>
      </c>
      <c r="C34" s="304"/>
      <c r="D34" s="655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So</v>
      </c>
      <c r="B35" s="223">
        <f t="shared" si="9"/>
        <v>45648</v>
      </c>
      <c r="C35" s="304"/>
      <c r="D35" s="655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Mo</v>
      </c>
      <c r="B36" s="223">
        <f t="shared" si="9"/>
        <v>45649</v>
      </c>
      <c r="C36" s="304"/>
      <c r="D36" s="655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Di</v>
      </c>
      <c r="B37" s="223">
        <f t="shared" si="9"/>
        <v>45650</v>
      </c>
      <c r="C37" s="304"/>
      <c r="D37" s="655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Mi</v>
      </c>
      <c r="B38" s="223">
        <f t="shared" si="9"/>
        <v>45651</v>
      </c>
      <c r="C38" s="304"/>
      <c r="D38" s="655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Do</v>
      </c>
      <c r="B39" s="223">
        <f t="shared" si="9"/>
        <v>45652</v>
      </c>
      <c r="C39" s="304"/>
      <c r="D39" s="655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Fr</v>
      </c>
      <c r="B40" s="223">
        <f t="shared" si="9"/>
        <v>45653</v>
      </c>
      <c r="C40" s="304"/>
      <c r="D40" s="655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Sa</v>
      </c>
      <c r="B41" s="223">
        <f t="shared" si="9"/>
        <v>45654</v>
      </c>
      <c r="C41" s="304"/>
      <c r="D41" s="655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So</v>
      </c>
      <c r="B42" s="223">
        <f t="shared" si="9"/>
        <v>45655</v>
      </c>
      <c r="C42" s="304"/>
      <c r="D42" s="655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>Mo</v>
      </c>
      <c r="B43" s="223">
        <f t="shared" si="9"/>
        <v>45656</v>
      </c>
      <c r="C43" s="304"/>
      <c r="D43" s="655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>Di</v>
      </c>
      <c r="B44" s="223">
        <f t="shared" si="9"/>
        <v>45657</v>
      </c>
      <c r="C44" s="231"/>
      <c r="D44" s="657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0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242"/>
      <c r="V47" s="242"/>
      <c r="W47" s="242"/>
      <c r="X47" s="242"/>
      <c r="Y47" s="242"/>
      <c r="Z47" s="242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242"/>
      <c r="V48" s="242"/>
      <c r="W48" s="242"/>
      <c r="X48" s="242"/>
      <c r="Y48" s="242"/>
      <c r="Z48" s="242"/>
    </row>
    <row r="49" spans="2:28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242"/>
      <c r="V49" s="242"/>
      <c r="W49" s="242"/>
      <c r="X49" s="242"/>
      <c r="Y49" s="242"/>
      <c r="Z49" s="242"/>
      <c r="AB49" s="12"/>
    </row>
    <row r="50" spans="2:28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242"/>
      <c r="V50" s="242"/>
      <c r="W50" s="242"/>
      <c r="X50" s="242"/>
      <c r="Y50" s="242"/>
      <c r="Z50" s="242"/>
    </row>
    <row r="51" spans="2:28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242"/>
      <c r="V51" s="242"/>
      <c r="W51" s="242"/>
      <c r="X51" s="242"/>
      <c r="Y51" s="242"/>
      <c r="Z51" s="242"/>
    </row>
    <row r="52" spans="2:28" ht="15" customHeight="1" x14ac:dyDescent="0.2"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2:28" ht="15" customHeight="1" x14ac:dyDescent="0.2">
      <c r="P53" s="241"/>
      <c r="Z53" s="244"/>
      <c r="AA53" s="292"/>
    </row>
    <row r="54" spans="2:28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28" ht="15" customHeight="1" x14ac:dyDescent="0.2">
      <c r="O55" s="243"/>
      <c r="P55" s="241"/>
      <c r="Z55" s="293"/>
    </row>
    <row r="56" spans="2:28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RGIiJhg5J23bXncqrpspedtffklJL3JbypfAQiPJMl78nXMyN8606ubMd1ZjGZ488quxIG/z74H/Y8nVbhyyKw==" saltValue="e3zpO+IWgNJdz1wzuEv60g==" spinCount="100000" sheet="1" formatColumns="0" selectLockedCells="1"/>
  <protectedRanges>
    <protectedRange sqref="C14:Y44" name="Bereich1_2"/>
  </protectedRanges>
  <mergeCells count="17">
    <mergeCell ref="L3:M3"/>
    <mergeCell ref="E4:I4"/>
    <mergeCell ref="E5:I5"/>
    <mergeCell ref="L6:M6"/>
    <mergeCell ref="E7:I7"/>
    <mergeCell ref="C4:D4"/>
    <mergeCell ref="C5:D5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  <mergeCell ref="E8:I8"/>
  </mergeCells>
  <conditionalFormatting sqref="C14:Y44">
    <cfRule type="expression" dxfId="5" priority="36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1AB3207C-0C74-4C0E-AEE6-80014A54EBB5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B2:T31"/>
  <sheetViews>
    <sheetView showZeros="0" zoomScale="90" zoomScaleNormal="90" workbookViewId="0">
      <selection activeCell="V53" sqref="V53"/>
    </sheetView>
  </sheetViews>
  <sheetFormatPr baseColWidth="10" defaultColWidth="11.42578125" defaultRowHeight="12.75" x14ac:dyDescent="0.2"/>
  <cols>
    <col min="1" max="1" width="7.5703125" style="44" customWidth="1"/>
    <col min="2" max="2" width="8.85546875" style="192" customWidth="1"/>
    <col min="3" max="19" width="11.42578125" style="47"/>
    <col min="20" max="16384" width="11.42578125" style="44"/>
  </cols>
  <sheetData>
    <row r="2" spans="2:20" x14ac:dyDescent="0.2">
      <c r="C2" s="736" t="s">
        <v>38</v>
      </c>
      <c r="D2" s="737"/>
      <c r="E2" s="736" t="s">
        <v>20</v>
      </c>
      <c r="F2" s="737"/>
      <c r="G2" s="736" t="s">
        <v>39</v>
      </c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7"/>
      <c r="T2" s="235"/>
    </row>
    <row r="3" spans="2:20" x14ac:dyDescent="0.2">
      <c r="C3" s="232" t="s">
        <v>21</v>
      </c>
      <c r="D3" s="234" t="s">
        <v>22</v>
      </c>
      <c r="E3" s="232" t="s">
        <v>23</v>
      </c>
      <c r="F3" s="234" t="s">
        <v>24</v>
      </c>
      <c r="G3" s="232" t="s">
        <v>25</v>
      </c>
      <c r="H3" s="233" t="s">
        <v>4</v>
      </c>
      <c r="I3" s="233" t="s">
        <v>6</v>
      </c>
      <c r="J3" s="233" t="s">
        <v>36</v>
      </c>
      <c r="K3" s="233" t="s">
        <v>66</v>
      </c>
      <c r="L3" s="233" t="s">
        <v>40</v>
      </c>
      <c r="M3" s="233" t="s">
        <v>250</v>
      </c>
      <c r="N3" s="233" t="s">
        <v>251</v>
      </c>
      <c r="O3" s="233" t="s">
        <v>252</v>
      </c>
      <c r="P3" s="233" t="s">
        <v>253</v>
      </c>
      <c r="Q3" s="233" t="s">
        <v>254</v>
      </c>
      <c r="R3" s="233" t="s">
        <v>255</v>
      </c>
      <c r="S3" s="233" t="s">
        <v>256</v>
      </c>
      <c r="T3" s="236" t="s">
        <v>142</v>
      </c>
    </row>
    <row r="4" spans="2:20" x14ac:dyDescent="0.2">
      <c r="B4" s="237" t="s">
        <v>213</v>
      </c>
      <c r="C4" s="481">
        <f>Jän.!I45</f>
        <v>0</v>
      </c>
      <c r="D4" s="481">
        <f>Jän.!J45</f>
        <v>0</v>
      </c>
      <c r="E4" s="481">
        <f>Jän.!K45</f>
        <v>0</v>
      </c>
      <c r="F4" s="481">
        <f>Jän.!L45</f>
        <v>0</v>
      </c>
      <c r="G4" s="481">
        <f>Jän.!M45</f>
        <v>0</v>
      </c>
      <c r="H4" s="481">
        <f>Jän.!N45</f>
        <v>0</v>
      </c>
      <c r="I4" s="481">
        <f>Jän.!O45</f>
        <v>0</v>
      </c>
      <c r="J4" s="481">
        <f>Jän.!P45</f>
        <v>0</v>
      </c>
      <c r="K4" s="481">
        <f>Jän.!Q45</f>
        <v>0</v>
      </c>
      <c r="L4" s="481">
        <f>Jän.!R45</f>
        <v>0</v>
      </c>
      <c r="M4" s="481">
        <f>Jän.!S45</f>
        <v>0</v>
      </c>
      <c r="N4" s="481">
        <f>Jän.!T45</f>
        <v>0</v>
      </c>
      <c r="O4" s="481">
        <f>Jän.!U45</f>
        <v>0</v>
      </c>
      <c r="P4" s="481">
        <f>Jän.!V45</f>
        <v>0</v>
      </c>
      <c r="Q4" s="481">
        <f>Jän.!W45</f>
        <v>0</v>
      </c>
      <c r="R4" s="481">
        <f>Jän.!X45</f>
        <v>0</v>
      </c>
      <c r="S4" s="481">
        <f>Jän.!Y45</f>
        <v>0</v>
      </c>
      <c r="T4" s="482">
        <f>SUM(C4:S4)</f>
        <v>0</v>
      </c>
    </row>
    <row r="5" spans="2:20" x14ac:dyDescent="0.2">
      <c r="B5" s="238" t="s">
        <v>214</v>
      </c>
      <c r="C5" s="481">
        <f>Febr.!I45</f>
        <v>0</v>
      </c>
      <c r="D5" s="481">
        <f>Febr.!J45</f>
        <v>0</v>
      </c>
      <c r="E5" s="481">
        <f>Febr.!K45</f>
        <v>0</v>
      </c>
      <c r="F5" s="481">
        <f>Febr.!L45</f>
        <v>0</v>
      </c>
      <c r="G5" s="481">
        <f>Febr.!M45</f>
        <v>0</v>
      </c>
      <c r="H5" s="481">
        <f>Febr.!N45</f>
        <v>0</v>
      </c>
      <c r="I5" s="481">
        <f>Febr.!O45</f>
        <v>0</v>
      </c>
      <c r="J5" s="481">
        <f>Febr.!P45</f>
        <v>0</v>
      </c>
      <c r="K5" s="481">
        <f>Febr.!Q45</f>
        <v>0</v>
      </c>
      <c r="L5" s="481">
        <f>Febr.!R45</f>
        <v>0</v>
      </c>
      <c r="M5" s="481">
        <f>Febr.!S45</f>
        <v>0</v>
      </c>
      <c r="N5" s="481">
        <f>Febr.!T45</f>
        <v>0</v>
      </c>
      <c r="O5" s="481">
        <f>Febr.!U45</f>
        <v>0</v>
      </c>
      <c r="P5" s="481">
        <f>Febr.!V45</f>
        <v>0</v>
      </c>
      <c r="Q5" s="481">
        <f>Febr.!W45</f>
        <v>0</v>
      </c>
      <c r="R5" s="481">
        <f>Febr.!X45</f>
        <v>0</v>
      </c>
      <c r="S5" s="481">
        <f>Febr.!Y45</f>
        <v>0</v>
      </c>
      <c r="T5" s="482">
        <f t="shared" ref="T5:T15" si="0">SUM(C5:S5)</f>
        <v>0</v>
      </c>
    </row>
    <row r="6" spans="2:20" x14ac:dyDescent="0.2">
      <c r="B6" s="238" t="s">
        <v>215</v>
      </c>
      <c r="C6" s="481">
        <f>März!I45</f>
        <v>0</v>
      </c>
      <c r="D6" s="481">
        <f>März!J45</f>
        <v>0</v>
      </c>
      <c r="E6" s="481">
        <f>März!K45</f>
        <v>0</v>
      </c>
      <c r="F6" s="481">
        <f>März!L45</f>
        <v>0</v>
      </c>
      <c r="G6" s="481">
        <f>März!M45</f>
        <v>0</v>
      </c>
      <c r="H6" s="481">
        <f>März!N45</f>
        <v>0</v>
      </c>
      <c r="I6" s="481">
        <f>März!O45</f>
        <v>0</v>
      </c>
      <c r="J6" s="481">
        <f>März!P45</f>
        <v>0</v>
      </c>
      <c r="K6" s="481">
        <f>März!Q45</f>
        <v>0</v>
      </c>
      <c r="L6" s="481">
        <f>März!R45</f>
        <v>0</v>
      </c>
      <c r="M6" s="481">
        <f>März!S45</f>
        <v>0</v>
      </c>
      <c r="N6" s="481">
        <f>März!T45</f>
        <v>0</v>
      </c>
      <c r="O6" s="481">
        <f>März!U45</f>
        <v>0</v>
      </c>
      <c r="P6" s="481">
        <f>März!V45</f>
        <v>0</v>
      </c>
      <c r="Q6" s="481">
        <f>März!W45</f>
        <v>0</v>
      </c>
      <c r="R6" s="481">
        <f>März!X45</f>
        <v>0</v>
      </c>
      <c r="S6" s="481">
        <f>März!Y45</f>
        <v>0</v>
      </c>
      <c r="T6" s="482">
        <f t="shared" si="0"/>
        <v>0</v>
      </c>
    </row>
    <row r="7" spans="2:20" x14ac:dyDescent="0.2">
      <c r="B7" s="238" t="s">
        <v>216</v>
      </c>
      <c r="C7" s="481">
        <f>April!I45</f>
        <v>0</v>
      </c>
      <c r="D7" s="481">
        <f>April!J45</f>
        <v>0</v>
      </c>
      <c r="E7" s="481">
        <f>April!K45</f>
        <v>0</v>
      </c>
      <c r="F7" s="481">
        <f>April!L45</f>
        <v>0</v>
      </c>
      <c r="G7" s="481">
        <f>April!M45</f>
        <v>0</v>
      </c>
      <c r="H7" s="481">
        <f>April!N45</f>
        <v>0</v>
      </c>
      <c r="I7" s="481">
        <f>April!O45</f>
        <v>0</v>
      </c>
      <c r="J7" s="481">
        <f>April!P45</f>
        <v>0</v>
      </c>
      <c r="K7" s="481">
        <f>April!Q45</f>
        <v>0</v>
      </c>
      <c r="L7" s="481">
        <f>April!R45</f>
        <v>0</v>
      </c>
      <c r="M7" s="481">
        <f>April!S45</f>
        <v>0</v>
      </c>
      <c r="N7" s="481">
        <f>April!T45</f>
        <v>0</v>
      </c>
      <c r="O7" s="481">
        <f>April!U45</f>
        <v>0</v>
      </c>
      <c r="P7" s="481">
        <f>April!V45</f>
        <v>0</v>
      </c>
      <c r="Q7" s="481">
        <f>April!W45</f>
        <v>0</v>
      </c>
      <c r="R7" s="481">
        <f>April!X45</f>
        <v>0</v>
      </c>
      <c r="S7" s="481">
        <f>April!Y45</f>
        <v>0</v>
      </c>
      <c r="T7" s="482">
        <f t="shared" si="0"/>
        <v>0</v>
      </c>
    </row>
    <row r="8" spans="2:20" x14ac:dyDescent="0.2">
      <c r="B8" s="238" t="s">
        <v>129</v>
      </c>
      <c r="C8" s="481">
        <f>Mai!I45</f>
        <v>0</v>
      </c>
      <c r="D8" s="481">
        <f>Mai!J45</f>
        <v>0</v>
      </c>
      <c r="E8" s="481">
        <f>Mai!K45</f>
        <v>0</v>
      </c>
      <c r="F8" s="481">
        <f>Mai!L45</f>
        <v>0</v>
      </c>
      <c r="G8" s="481">
        <f>Mai!M45</f>
        <v>0</v>
      </c>
      <c r="H8" s="481">
        <f>Mai!N45</f>
        <v>0</v>
      </c>
      <c r="I8" s="481">
        <f>Mai!O45</f>
        <v>0</v>
      </c>
      <c r="J8" s="481">
        <f>Mai!P45</f>
        <v>0</v>
      </c>
      <c r="K8" s="481">
        <f>Mai!Q45</f>
        <v>0</v>
      </c>
      <c r="L8" s="481">
        <f>Mai!R45</f>
        <v>0</v>
      </c>
      <c r="M8" s="481">
        <f>Mai!S45</f>
        <v>0</v>
      </c>
      <c r="N8" s="481">
        <f>Mai!T45</f>
        <v>0</v>
      </c>
      <c r="O8" s="481">
        <f>Mai!U45</f>
        <v>0</v>
      </c>
      <c r="P8" s="481">
        <f>Mai!V45</f>
        <v>0</v>
      </c>
      <c r="Q8" s="481">
        <f>Mai!W45</f>
        <v>0</v>
      </c>
      <c r="R8" s="481">
        <f>Mai!X45</f>
        <v>0</v>
      </c>
      <c r="S8" s="481">
        <f>Mai!Y45</f>
        <v>0</v>
      </c>
      <c r="T8" s="482">
        <f t="shared" si="0"/>
        <v>0</v>
      </c>
    </row>
    <row r="9" spans="2:20" x14ac:dyDescent="0.2">
      <c r="B9" s="238" t="s">
        <v>217</v>
      </c>
      <c r="C9" s="481">
        <f>Juni!I45</f>
        <v>0</v>
      </c>
      <c r="D9" s="481">
        <f>Juni!J45</f>
        <v>0</v>
      </c>
      <c r="E9" s="481">
        <f>Juni!K45</f>
        <v>0</v>
      </c>
      <c r="F9" s="481">
        <f>Juni!L45</f>
        <v>0</v>
      </c>
      <c r="G9" s="481">
        <f>Juni!M45</f>
        <v>0</v>
      </c>
      <c r="H9" s="481">
        <f>Juni!N45</f>
        <v>0</v>
      </c>
      <c r="I9" s="481">
        <f>Juni!O45</f>
        <v>0</v>
      </c>
      <c r="J9" s="481">
        <f>Juni!P45</f>
        <v>0</v>
      </c>
      <c r="K9" s="481">
        <f>Juni!Q45</f>
        <v>0</v>
      </c>
      <c r="L9" s="481">
        <f>Juni!R45</f>
        <v>0</v>
      </c>
      <c r="M9" s="481">
        <f>Juni!S45</f>
        <v>0</v>
      </c>
      <c r="N9" s="481">
        <f>Juni!T45</f>
        <v>0</v>
      </c>
      <c r="O9" s="481">
        <f>Juni!U45</f>
        <v>0</v>
      </c>
      <c r="P9" s="481">
        <f>Juni!V45</f>
        <v>0</v>
      </c>
      <c r="Q9" s="481">
        <f>Juni!W45</f>
        <v>0</v>
      </c>
      <c r="R9" s="481">
        <f>Juni!X45</f>
        <v>0</v>
      </c>
      <c r="S9" s="481">
        <f>Juni!Y45</f>
        <v>0</v>
      </c>
      <c r="T9" s="482">
        <f t="shared" si="0"/>
        <v>0</v>
      </c>
    </row>
    <row r="10" spans="2:20" x14ac:dyDescent="0.2">
      <c r="B10" s="238" t="s">
        <v>218</v>
      </c>
      <c r="C10" s="481">
        <f>Juli!I45</f>
        <v>0</v>
      </c>
      <c r="D10" s="481">
        <f>Juli!J45</f>
        <v>0</v>
      </c>
      <c r="E10" s="481">
        <f>Juli!K45</f>
        <v>0</v>
      </c>
      <c r="F10" s="481">
        <f>Juli!L45</f>
        <v>0</v>
      </c>
      <c r="G10" s="481">
        <f>Juli!M45</f>
        <v>0</v>
      </c>
      <c r="H10" s="481">
        <f>Juli!N45</f>
        <v>0</v>
      </c>
      <c r="I10" s="481">
        <f>Juli!O45</f>
        <v>0</v>
      </c>
      <c r="J10" s="481">
        <f>Juli!P45</f>
        <v>0</v>
      </c>
      <c r="K10" s="481">
        <f>Juli!Q45</f>
        <v>0</v>
      </c>
      <c r="L10" s="481">
        <f>Juli!R45</f>
        <v>0</v>
      </c>
      <c r="M10" s="481">
        <f>Juli!S45</f>
        <v>0</v>
      </c>
      <c r="N10" s="481">
        <f>Juli!T45</f>
        <v>0</v>
      </c>
      <c r="O10" s="481">
        <f>Juli!U45</f>
        <v>0</v>
      </c>
      <c r="P10" s="481">
        <f>Juli!V45</f>
        <v>0</v>
      </c>
      <c r="Q10" s="481">
        <f>Juli!W45</f>
        <v>0</v>
      </c>
      <c r="R10" s="481">
        <f>Juli!X45</f>
        <v>0</v>
      </c>
      <c r="S10" s="481">
        <f>Juli!Y45</f>
        <v>0</v>
      </c>
      <c r="T10" s="482">
        <f t="shared" si="0"/>
        <v>0</v>
      </c>
    </row>
    <row r="11" spans="2:20" x14ac:dyDescent="0.2">
      <c r="B11" s="238" t="s">
        <v>219</v>
      </c>
      <c r="C11" s="481">
        <f>Aug.!I45</f>
        <v>0</v>
      </c>
      <c r="D11" s="481">
        <f>Aug.!J45</f>
        <v>0</v>
      </c>
      <c r="E11" s="481">
        <f>Aug.!K45</f>
        <v>0</v>
      </c>
      <c r="F11" s="481">
        <f>Aug.!L45</f>
        <v>0</v>
      </c>
      <c r="G11" s="481">
        <f>Aug.!M45</f>
        <v>0</v>
      </c>
      <c r="H11" s="481">
        <f>Aug.!N45</f>
        <v>0</v>
      </c>
      <c r="I11" s="481">
        <f>Aug.!O45</f>
        <v>0</v>
      </c>
      <c r="J11" s="481">
        <f>Aug.!P45</f>
        <v>0</v>
      </c>
      <c r="K11" s="481">
        <f>Aug.!Q45</f>
        <v>0</v>
      </c>
      <c r="L11" s="481">
        <f>Aug.!R45</f>
        <v>0</v>
      </c>
      <c r="M11" s="481">
        <f>Aug.!S45</f>
        <v>0</v>
      </c>
      <c r="N11" s="481">
        <f>Aug.!T45</f>
        <v>0</v>
      </c>
      <c r="O11" s="481">
        <f>Aug.!U45</f>
        <v>0</v>
      </c>
      <c r="P11" s="481">
        <f>Aug.!V45</f>
        <v>0</v>
      </c>
      <c r="Q11" s="481">
        <f>Aug.!W45</f>
        <v>0</v>
      </c>
      <c r="R11" s="481">
        <f>Aug.!X45</f>
        <v>0</v>
      </c>
      <c r="S11" s="481">
        <f>Aug.!Y45</f>
        <v>0</v>
      </c>
      <c r="T11" s="482">
        <f t="shared" si="0"/>
        <v>0</v>
      </c>
    </row>
    <row r="12" spans="2:20" x14ac:dyDescent="0.2">
      <c r="B12" s="238" t="s">
        <v>220</v>
      </c>
      <c r="C12" s="481">
        <f>Sept.!I45</f>
        <v>0</v>
      </c>
      <c r="D12" s="481">
        <f>Sept.!J45</f>
        <v>0</v>
      </c>
      <c r="E12" s="481">
        <f>Sept.!K45</f>
        <v>0</v>
      </c>
      <c r="F12" s="481">
        <f>Sept.!L45</f>
        <v>0</v>
      </c>
      <c r="G12" s="481">
        <f>Sept.!M45</f>
        <v>0</v>
      </c>
      <c r="H12" s="481">
        <f>Sept.!N45</f>
        <v>0</v>
      </c>
      <c r="I12" s="481">
        <f>Sept.!O45</f>
        <v>0</v>
      </c>
      <c r="J12" s="481">
        <f>Sept.!P45</f>
        <v>0</v>
      </c>
      <c r="K12" s="481">
        <f>Sept.!Q45</f>
        <v>0</v>
      </c>
      <c r="L12" s="481">
        <f>Sept.!R45</f>
        <v>0</v>
      </c>
      <c r="M12" s="481">
        <f>Sept.!S45</f>
        <v>0</v>
      </c>
      <c r="N12" s="481">
        <f>Sept.!T45</f>
        <v>0</v>
      </c>
      <c r="O12" s="481">
        <f>Sept.!U45</f>
        <v>0</v>
      </c>
      <c r="P12" s="481">
        <f>Sept.!V45</f>
        <v>0</v>
      </c>
      <c r="Q12" s="481">
        <f>Sept.!W45</f>
        <v>0</v>
      </c>
      <c r="R12" s="481">
        <f>Sept.!X45</f>
        <v>0</v>
      </c>
      <c r="S12" s="481">
        <f>Sept.!Y45</f>
        <v>0</v>
      </c>
      <c r="T12" s="482">
        <f t="shared" si="0"/>
        <v>0</v>
      </c>
    </row>
    <row r="13" spans="2:20" x14ac:dyDescent="0.2">
      <c r="B13" s="238" t="s">
        <v>221</v>
      </c>
      <c r="C13" s="481">
        <f>Okt.!I45</f>
        <v>0</v>
      </c>
      <c r="D13" s="481">
        <f>Okt.!J45</f>
        <v>0</v>
      </c>
      <c r="E13" s="481">
        <f>Okt.!K45</f>
        <v>0</v>
      </c>
      <c r="F13" s="481">
        <f>Okt.!L45</f>
        <v>0</v>
      </c>
      <c r="G13" s="481">
        <f>Okt.!M45</f>
        <v>0</v>
      </c>
      <c r="H13" s="481">
        <f>Okt.!N45</f>
        <v>0</v>
      </c>
      <c r="I13" s="481">
        <f>Okt.!O45</f>
        <v>0</v>
      </c>
      <c r="J13" s="481">
        <f>Okt.!P45</f>
        <v>0</v>
      </c>
      <c r="K13" s="481">
        <f>Okt.!Q45</f>
        <v>0</v>
      </c>
      <c r="L13" s="481">
        <f>Okt.!R45</f>
        <v>0</v>
      </c>
      <c r="M13" s="481">
        <f>Okt.!S45</f>
        <v>0</v>
      </c>
      <c r="N13" s="481">
        <f>Okt.!T45</f>
        <v>0</v>
      </c>
      <c r="O13" s="481">
        <f>Okt.!U45</f>
        <v>0</v>
      </c>
      <c r="P13" s="481">
        <f>Okt.!V45</f>
        <v>0</v>
      </c>
      <c r="Q13" s="481">
        <f>Okt.!W45</f>
        <v>0</v>
      </c>
      <c r="R13" s="481">
        <f>Okt.!X45</f>
        <v>0</v>
      </c>
      <c r="S13" s="481">
        <f>Okt.!Y45</f>
        <v>0</v>
      </c>
      <c r="T13" s="482">
        <f t="shared" si="0"/>
        <v>0</v>
      </c>
    </row>
    <row r="14" spans="2:20" x14ac:dyDescent="0.2">
      <c r="B14" s="238" t="s">
        <v>222</v>
      </c>
      <c r="C14" s="481">
        <f>Nov.!I45</f>
        <v>0</v>
      </c>
      <c r="D14" s="481">
        <f>Nov.!J45</f>
        <v>0</v>
      </c>
      <c r="E14" s="481">
        <f>Nov.!K45</f>
        <v>0</v>
      </c>
      <c r="F14" s="481">
        <f>Nov.!L45</f>
        <v>0</v>
      </c>
      <c r="G14" s="481">
        <f>Nov.!M45</f>
        <v>0</v>
      </c>
      <c r="H14" s="481">
        <f>Nov.!N45</f>
        <v>0</v>
      </c>
      <c r="I14" s="481">
        <f>Nov.!O45</f>
        <v>0</v>
      </c>
      <c r="J14" s="481">
        <f>Nov.!P45</f>
        <v>0</v>
      </c>
      <c r="K14" s="481">
        <f>Nov.!Q45</f>
        <v>0</v>
      </c>
      <c r="L14" s="481">
        <f>Nov.!R45</f>
        <v>0</v>
      </c>
      <c r="M14" s="481">
        <f>Nov.!S45</f>
        <v>0</v>
      </c>
      <c r="N14" s="481">
        <f>Nov.!T45</f>
        <v>0</v>
      </c>
      <c r="O14" s="481">
        <f>Nov.!U45</f>
        <v>0</v>
      </c>
      <c r="P14" s="481">
        <f>Nov.!V45</f>
        <v>0</v>
      </c>
      <c r="Q14" s="481">
        <f>Nov.!W45</f>
        <v>0</v>
      </c>
      <c r="R14" s="481">
        <f>Nov.!X45</f>
        <v>0</v>
      </c>
      <c r="S14" s="481">
        <f>Nov.!Y45</f>
        <v>0</v>
      </c>
      <c r="T14" s="482">
        <f t="shared" si="0"/>
        <v>0</v>
      </c>
    </row>
    <row r="15" spans="2:20" x14ac:dyDescent="0.2">
      <c r="B15" s="238" t="s">
        <v>223</v>
      </c>
      <c r="C15" s="481">
        <f>Dez.!I45</f>
        <v>0</v>
      </c>
      <c r="D15" s="481">
        <f>Dez.!J45</f>
        <v>0</v>
      </c>
      <c r="E15" s="481">
        <f>Dez.!K45</f>
        <v>0</v>
      </c>
      <c r="F15" s="481">
        <f>Dez.!L45</f>
        <v>0</v>
      </c>
      <c r="G15" s="481">
        <f>Dez.!M45</f>
        <v>0</v>
      </c>
      <c r="H15" s="481">
        <f>Dez.!N45</f>
        <v>0</v>
      </c>
      <c r="I15" s="481">
        <f>Dez.!O45</f>
        <v>0</v>
      </c>
      <c r="J15" s="481">
        <f>Dez.!P45</f>
        <v>0</v>
      </c>
      <c r="K15" s="481">
        <f>Dez.!Q45</f>
        <v>0</v>
      </c>
      <c r="L15" s="481">
        <f>Dez.!R45</f>
        <v>0</v>
      </c>
      <c r="M15" s="481">
        <f>Dez.!S45</f>
        <v>0</v>
      </c>
      <c r="N15" s="481">
        <f>Dez.!T45</f>
        <v>0</v>
      </c>
      <c r="O15" s="481">
        <f>Dez.!U45</f>
        <v>0</v>
      </c>
      <c r="P15" s="481">
        <f>Dez.!V45</f>
        <v>0</v>
      </c>
      <c r="Q15" s="481">
        <f>Dez.!W45</f>
        <v>0</v>
      </c>
      <c r="R15" s="481">
        <f>Dez.!X45</f>
        <v>0</v>
      </c>
      <c r="S15" s="481">
        <f>Dez.!Y45</f>
        <v>0</v>
      </c>
      <c r="T15" s="482">
        <f t="shared" si="0"/>
        <v>0</v>
      </c>
    </row>
    <row r="16" spans="2:20" x14ac:dyDescent="0.2">
      <c r="B16" s="309" t="s">
        <v>142</v>
      </c>
      <c r="C16" s="483">
        <f>SUM(C4:C15)</f>
        <v>0</v>
      </c>
      <c r="D16" s="483">
        <f t="shared" ref="D16:T16" si="1">SUM(D4:D15)</f>
        <v>0</v>
      </c>
      <c r="E16" s="483">
        <f t="shared" si="1"/>
        <v>0</v>
      </c>
      <c r="F16" s="483">
        <f t="shared" si="1"/>
        <v>0</v>
      </c>
      <c r="G16" s="483">
        <f t="shared" si="1"/>
        <v>0</v>
      </c>
      <c r="H16" s="483">
        <f t="shared" si="1"/>
        <v>0</v>
      </c>
      <c r="I16" s="483">
        <f t="shared" si="1"/>
        <v>0</v>
      </c>
      <c r="J16" s="483">
        <f t="shared" si="1"/>
        <v>0</v>
      </c>
      <c r="K16" s="483">
        <f t="shared" si="1"/>
        <v>0</v>
      </c>
      <c r="L16" s="483">
        <f t="shared" si="1"/>
        <v>0</v>
      </c>
      <c r="M16" s="483">
        <f t="shared" si="1"/>
        <v>0</v>
      </c>
      <c r="N16" s="483">
        <f t="shared" si="1"/>
        <v>0</v>
      </c>
      <c r="O16" s="483">
        <f t="shared" si="1"/>
        <v>0</v>
      </c>
      <c r="P16" s="483">
        <f t="shared" si="1"/>
        <v>0</v>
      </c>
      <c r="Q16" s="483">
        <f t="shared" si="1"/>
        <v>0</v>
      </c>
      <c r="R16" s="483">
        <f t="shared" si="1"/>
        <v>0</v>
      </c>
      <c r="S16" s="483">
        <f t="shared" si="1"/>
        <v>0</v>
      </c>
      <c r="T16" s="484">
        <f t="shared" si="1"/>
        <v>0</v>
      </c>
    </row>
    <row r="18" spans="2:6" x14ac:dyDescent="0.2">
      <c r="B18" s="239"/>
      <c r="C18" s="310" t="s">
        <v>67</v>
      </c>
      <c r="D18" s="311" t="s">
        <v>20</v>
      </c>
      <c r="E18" s="310" t="s">
        <v>39</v>
      </c>
      <c r="F18" s="308" t="s">
        <v>142</v>
      </c>
    </row>
    <row r="19" spans="2:6" x14ac:dyDescent="0.2">
      <c r="B19" s="238" t="s">
        <v>213</v>
      </c>
      <c r="C19" s="485">
        <f>SUM(C4:D4)</f>
        <v>0</v>
      </c>
      <c r="D19" s="486">
        <f>SUM(E4:F4)</f>
        <v>0</v>
      </c>
      <c r="E19" s="485">
        <f>SUM(G4:S4)</f>
        <v>0</v>
      </c>
      <c r="F19" s="482">
        <f>SUM(C19:E19)</f>
        <v>0</v>
      </c>
    </row>
    <row r="20" spans="2:6" x14ac:dyDescent="0.2">
      <c r="B20" s="238" t="s">
        <v>214</v>
      </c>
      <c r="C20" s="485">
        <f t="shared" ref="C20:C30" si="2">SUM(C5:D5)</f>
        <v>0</v>
      </c>
      <c r="D20" s="486">
        <f t="shared" ref="D20:D30" si="3">SUM(E5:F5)</f>
        <v>0</v>
      </c>
      <c r="E20" s="485">
        <f t="shared" ref="E20:E30" si="4">SUM(G5:S5)</f>
        <v>0</v>
      </c>
      <c r="F20" s="482">
        <f t="shared" ref="F20:F31" si="5">SUM(C20:E20)</f>
        <v>0</v>
      </c>
    </row>
    <row r="21" spans="2:6" x14ac:dyDescent="0.2">
      <c r="B21" s="238" t="s">
        <v>215</v>
      </c>
      <c r="C21" s="485">
        <f t="shared" si="2"/>
        <v>0</v>
      </c>
      <c r="D21" s="486">
        <f t="shared" si="3"/>
        <v>0</v>
      </c>
      <c r="E21" s="485">
        <f t="shared" si="4"/>
        <v>0</v>
      </c>
      <c r="F21" s="482">
        <f t="shared" si="5"/>
        <v>0</v>
      </c>
    </row>
    <row r="22" spans="2:6" x14ac:dyDescent="0.2">
      <c r="B22" s="238" t="s">
        <v>216</v>
      </c>
      <c r="C22" s="485">
        <f t="shared" si="2"/>
        <v>0</v>
      </c>
      <c r="D22" s="486">
        <f t="shared" si="3"/>
        <v>0</v>
      </c>
      <c r="E22" s="485">
        <f t="shared" si="4"/>
        <v>0</v>
      </c>
      <c r="F22" s="482">
        <f t="shared" si="5"/>
        <v>0</v>
      </c>
    </row>
    <row r="23" spans="2:6" x14ac:dyDescent="0.2">
      <c r="B23" s="238" t="s">
        <v>129</v>
      </c>
      <c r="C23" s="485">
        <f t="shared" si="2"/>
        <v>0</v>
      </c>
      <c r="D23" s="486">
        <f t="shared" si="3"/>
        <v>0</v>
      </c>
      <c r="E23" s="485">
        <f t="shared" si="4"/>
        <v>0</v>
      </c>
      <c r="F23" s="482">
        <f t="shared" si="5"/>
        <v>0</v>
      </c>
    </row>
    <row r="24" spans="2:6" x14ac:dyDescent="0.2">
      <c r="B24" s="238" t="s">
        <v>217</v>
      </c>
      <c r="C24" s="485">
        <f t="shared" si="2"/>
        <v>0</v>
      </c>
      <c r="D24" s="486">
        <f t="shared" si="3"/>
        <v>0</v>
      </c>
      <c r="E24" s="485">
        <f t="shared" si="4"/>
        <v>0</v>
      </c>
      <c r="F24" s="482">
        <f t="shared" si="5"/>
        <v>0</v>
      </c>
    </row>
    <row r="25" spans="2:6" x14ac:dyDescent="0.2">
      <c r="B25" s="238" t="s">
        <v>218</v>
      </c>
      <c r="C25" s="485">
        <f t="shared" si="2"/>
        <v>0</v>
      </c>
      <c r="D25" s="486">
        <f t="shared" si="3"/>
        <v>0</v>
      </c>
      <c r="E25" s="485">
        <f t="shared" si="4"/>
        <v>0</v>
      </c>
      <c r="F25" s="482">
        <f t="shared" si="5"/>
        <v>0</v>
      </c>
    </row>
    <row r="26" spans="2:6" x14ac:dyDescent="0.2">
      <c r="B26" s="238" t="s">
        <v>219</v>
      </c>
      <c r="C26" s="485">
        <f t="shared" si="2"/>
        <v>0</v>
      </c>
      <c r="D26" s="486">
        <f t="shared" si="3"/>
        <v>0</v>
      </c>
      <c r="E26" s="485">
        <f t="shared" si="4"/>
        <v>0</v>
      </c>
      <c r="F26" s="482">
        <f t="shared" si="5"/>
        <v>0</v>
      </c>
    </row>
    <row r="27" spans="2:6" x14ac:dyDescent="0.2">
      <c r="B27" s="238" t="s">
        <v>220</v>
      </c>
      <c r="C27" s="485">
        <f t="shared" si="2"/>
        <v>0</v>
      </c>
      <c r="D27" s="486">
        <f t="shared" si="3"/>
        <v>0</v>
      </c>
      <c r="E27" s="485">
        <f t="shared" si="4"/>
        <v>0</v>
      </c>
      <c r="F27" s="482">
        <f t="shared" si="5"/>
        <v>0</v>
      </c>
    </row>
    <row r="28" spans="2:6" x14ac:dyDescent="0.2">
      <c r="B28" s="238" t="s">
        <v>221</v>
      </c>
      <c r="C28" s="485">
        <f t="shared" si="2"/>
        <v>0</v>
      </c>
      <c r="D28" s="486">
        <f t="shared" si="3"/>
        <v>0</v>
      </c>
      <c r="E28" s="485">
        <f t="shared" si="4"/>
        <v>0</v>
      </c>
      <c r="F28" s="482">
        <f t="shared" si="5"/>
        <v>0</v>
      </c>
    </row>
    <row r="29" spans="2:6" x14ac:dyDescent="0.2">
      <c r="B29" s="238" t="s">
        <v>222</v>
      </c>
      <c r="C29" s="485">
        <f t="shared" si="2"/>
        <v>0</v>
      </c>
      <c r="D29" s="486">
        <f t="shared" si="3"/>
        <v>0</v>
      </c>
      <c r="E29" s="485">
        <f t="shared" si="4"/>
        <v>0</v>
      </c>
      <c r="F29" s="482">
        <f t="shared" si="5"/>
        <v>0</v>
      </c>
    </row>
    <row r="30" spans="2:6" x14ac:dyDescent="0.2">
      <c r="B30" s="238" t="s">
        <v>223</v>
      </c>
      <c r="C30" s="485">
        <f t="shared" si="2"/>
        <v>0</v>
      </c>
      <c r="D30" s="486">
        <f t="shared" si="3"/>
        <v>0</v>
      </c>
      <c r="E30" s="485">
        <f t="shared" si="4"/>
        <v>0</v>
      </c>
      <c r="F30" s="482">
        <f t="shared" si="5"/>
        <v>0</v>
      </c>
    </row>
    <row r="31" spans="2:6" x14ac:dyDescent="0.2">
      <c r="B31" s="309" t="s">
        <v>142</v>
      </c>
      <c r="C31" s="487">
        <f>SUM(C19:C30)</f>
        <v>0</v>
      </c>
      <c r="D31" s="487">
        <f>SUM(D19:D30)</f>
        <v>0</v>
      </c>
      <c r="E31" s="487">
        <f>SUM(E19:E30)</f>
        <v>0</v>
      </c>
      <c r="F31" s="488">
        <f t="shared" si="5"/>
        <v>0</v>
      </c>
    </row>
  </sheetData>
  <sheetProtection algorithmName="SHA-512" hashValue="JPOLIAoNl0LFOfo3Y0ekdZL8DJrTmpzDqU2oLhfQHkuCKZ8qioxsm1x2gy4ollnWE/jXoi+oFwaG/Iumb+keNg==" saltValue="cKJjkPx7+3BCZVVFEMpnPw==" spinCount="100000" sheet="1" objects="1" scenarios="1" selectLockedCells="1"/>
  <mergeCells count="3">
    <mergeCell ref="C2:D2"/>
    <mergeCell ref="E2:F2"/>
    <mergeCell ref="G2:S2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X59"/>
  <sheetViews>
    <sheetView showGridLines="0" showZeros="0" defaultGridColor="0" colorId="18" zoomScaleNormal="100" workbookViewId="0">
      <selection activeCell="O13" sqref="O13"/>
    </sheetView>
  </sheetViews>
  <sheetFormatPr baseColWidth="10" defaultColWidth="11.42578125" defaultRowHeight="12.75" x14ac:dyDescent="0.2"/>
  <cols>
    <col min="1" max="1" width="3.7109375" style="312" customWidth="1"/>
    <col min="2" max="2" width="18.42578125" style="312" customWidth="1"/>
    <col min="3" max="3" width="10.85546875" style="312" bestFit="1" customWidth="1"/>
    <col min="4" max="4" width="7.28515625" style="312" bestFit="1" customWidth="1"/>
    <col min="5" max="5" width="15.28515625" style="312" bestFit="1" customWidth="1"/>
    <col min="6" max="7" width="13.42578125" style="312" bestFit="1" customWidth="1"/>
    <col min="8" max="8" width="3.7109375" style="312" customWidth="1"/>
    <col min="9" max="9" width="35.140625" style="312" customWidth="1"/>
    <col min="10" max="10" width="9.140625" style="312" bestFit="1" customWidth="1"/>
    <col min="11" max="11" width="6.140625" style="312" customWidth="1"/>
    <col min="12" max="12" width="4.42578125" style="313" bestFit="1" customWidth="1"/>
    <col min="13" max="13" width="17.140625" style="313" bestFit="1" customWidth="1"/>
    <col min="14" max="14" width="12.7109375" style="312" customWidth="1"/>
    <col min="15" max="15" width="9.42578125" style="312" bestFit="1" customWidth="1"/>
    <col min="16" max="16384" width="11.42578125" style="312"/>
  </cols>
  <sheetData>
    <row r="1" spans="2:16" ht="13.5" thickBot="1" x14ac:dyDescent="0.25"/>
    <row r="2" spans="2:16" s="317" customFormat="1" ht="15" customHeight="1" thickBot="1" x14ac:dyDescent="0.25">
      <c r="B2" s="314" t="s">
        <v>80</v>
      </c>
      <c r="C2" s="315"/>
      <c r="D2" s="315"/>
      <c r="E2" s="316"/>
      <c r="F2" s="739" t="s">
        <v>288</v>
      </c>
      <c r="G2" s="740"/>
      <c r="I2" s="741" t="s">
        <v>59</v>
      </c>
      <c r="J2" s="742"/>
      <c r="K2" s="742"/>
      <c r="L2" s="742"/>
      <c r="M2" s="742"/>
      <c r="N2" s="742"/>
      <c r="O2" s="743"/>
    </row>
    <row r="3" spans="2:16" s="317" customFormat="1" ht="15" customHeight="1" thickBot="1" x14ac:dyDescent="0.25">
      <c r="B3" s="318" t="s">
        <v>77</v>
      </c>
      <c r="C3" s="319"/>
      <c r="D3" s="319"/>
      <c r="E3" s="319"/>
      <c r="F3" s="320"/>
      <c r="G3" s="321">
        <v>2024</v>
      </c>
      <c r="I3" s="322" t="s">
        <v>85</v>
      </c>
      <c r="J3" s="425"/>
      <c r="L3" s="741" t="s">
        <v>189</v>
      </c>
      <c r="M3" s="744"/>
      <c r="N3" s="745"/>
      <c r="O3" s="746"/>
      <c r="P3" s="312" t="s">
        <v>182</v>
      </c>
    </row>
    <row r="4" spans="2:16" s="317" customFormat="1" ht="15" customHeight="1" thickBot="1" x14ac:dyDescent="0.25">
      <c r="B4" s="323" t="s">
        <v>124</v>
      </c>
      <c r="C4" s="319"/>
      <c r="D4" s="319"/>
      <c r="E4" s="319"/>
      <c r="F4" s="320"/>
      <c r="G4" s="321">
        <v>37</v>
      </c>
      <c r="I4" s="324" t="s">
        <v>62</v>
      </c>
      <c r="J4" s="325">
        <v>52</v>
      </c>
      <c r="L4" s="326" t="s">
        <v>180</v>
      </c>
      <c r="M4" s="326"/>
      <c r="N4" s="326" t="s">
        <v>45</v>
      </c>
      <c r="O4" s="326" t="s">
        <v>181</v>
      </c>
      <c r="P4" s="312" t="s">
        <v>183</v>
      </c>
    </row>
    <row r="5" spans="2:16" s="317" customFormat="1" ht="15" customHeight="1" thickBot="1" x14ac:dyDescent="0.25">
      <c r="B5" s="323" t="s">
        <v>125</v>
      </c>
      <c r="C5" s="319"/>
      <c r="D5" s="319"/>
      <c r="E5" s="319"/>
      <c r="F5" s="320"/>
      <c r="G5" s="321"/>
      <c r="I5" s="121" t="s">
        <v>185</v>
      </c>
      <c r="J5" s="328">
        <f>J4*G4</f>
        <v>1924</v>
      </c>
      <c r="L5" s="329" t="str">
        <f>TEXT(N5, "TTT")</f>
        <v>Mo</v>
      </c>
      <c r="M5" s="330" t="s">
        <v>234</v>
      </c>
      <c r="N5" s="331">
        <v>45292</v>
      </c>
      <c r="O5" s="332">
        <v>1</v>
      </c>
    </row>
    <row r="6" spans="2:16" s="317" customFormat="1" ht="15" customHeight="1" thickBot="1" x14ac:dyDescent="0.25">
      <c r="B6" s="318" t="s">
        <v>208</v>
      </c>
      <c r="C6" s="319"/>
      <c r="D6" s="319"/>
      <c r="E6" s="319"/>
      <c r="F6" s="320"/>
      <c r="G6" s="321">
        <v>0</v>
      </c>
      <c r="I6" s="324" t="s">
        <v>27</v>
      </c>
      <c r="J6" s="404">
        <v>5</v>
      </c>
      <c r="K6" s="45" t="s">
        <v>259</v>
      </c>
      <c r="L6" s="329" t="str">
        <f t="shared" ref="L6:L19" si="0">TEXT(N6, "TTT")</f>
        <v>Sa</v>
      </c>
      <c r="M6" s="334" t="s">
        <v>235</v>
      </c>
      <c r="N6" s="335">
        <v>45297</v>
      </c>
      <c r="O6" s="336">
        <v>0</v>
      </c>
    </row>
    <row r="7" spans="2:16" s="317" customFormat="1" ht="15" customHeight="1" thickBot="1" x14ac:dyDescent="0.25">
      <c r="B7" s="318" t="s">
        <v>209</v>
      </c>
      <c r="C7" s="319"/>
      <c r="D7" s="337"/>
      <c r="E7" s="337"/>
      <c r="F7" s="338"/>
      <c r="G7" s="321">
        <v>0</v>
      </c>
      <c r="I7" s="339" t="s">
        <v>57</v>
      </c>
      <c r="J7" s="340">
        <f>O21</f>
        <v>2.4</v>
      </c>
      <c r="L7" s="329" t="str">
        <f t="shared" si="0"/>
        <v>Mo</v>
      </c>
      <c r="M7" s="334" t="s">
        <v>236</v>
      </c>
      <c r="N7" s="335">
        <v>45383</v>
      </c>
      <c r="O7" s="336">
        <v>1</v>
      </c>
      <c r="P7" s="410"/>
    </row>
    <row r="8" spans="2:16" s="317" customFormat="1" ht="15" customHeight="1" thickBot="1" x14ac:dyDescent="0.25">
      <c r="B8" s="323" t="s">
        <v>153</v>
      </c>
      <c r="C8" s="319"/>
      <c r="D8" s="319"/>
      <c r="E8" s="319"/>
      <c r="F8" s="320"/>
      <c r="G8" s="321" t="s">
        <v>74</v>
      </c>
      <c r="I8" s="339" t="s">
        <v>75</v>
      </c>
      <c r="J8" s="340">
        <v>2</v>
      </c>
      <c r="L8" s="329" t="str">
        <f t="shared" si="0"/>
        <v>Mi</v>
      </c>
      <c r="M8" s="334" t="s">
        <v>237</v>
      </c>
      <c r="N8" s="335">
        <v>45413</v>
      </c>
      <c r="O8" s="336">
        <v>1</v>
      </c>
    </row>
    <row r="9" spans="2:16" ht="13.5" thickBot="1" x14ac:dyDescent="0.25">
      <c r="B9" s="342" t="s">
        <v>84</v>
      </c>
      <c r="C9" s="343"/>
      <c r="D9" s="343"/>
      <c r="E9" s="343"/>
      <c r="F9" s="344"/>
      <c r="G9" s="345"/>
      <c r="I9" s="327" t="s">
        <v>58</v>
      </c>
      <c r="J9" s="328">
        <v>1</v>
      </c>
      <c r="K9" s="317"/>
      <c r="L9" s="329" t="str">
        <f t="shared" si="0"/>
        <v>Do</v>
      </c>
      <c r="M9" s="334" t="s">
        <v>238</v>
      </c>
      <c r="N9" s="335">
        <v>45421</v>
      </c>
      <c r="O9" s="336">
        <v>1</v>
      </c>
      <c r="P9" s="317"/>
    </row>
    <row r="10" spans="2:16" ht="13.5" thickBot="1" x14ac:dyDescent="0.25">
      <c r="I10" s="324" t="s">
        <v>61</v>
      </c>
      <c r="J10" s="333">
        <f>SUM(J6:J9)</f>
        <v>10.4</v>
      </c>
      <c r="K10" s="317"/>
      <c r="L10" s="535" t="s">
        <v>177</v>
      </c>
      <c r="M10" s="334" t="s">
        <v>239</v>
      </c>
      <c r="N10" s="335">
        <v>45432</v>
      </c>
      <c r="O10" s="336">
        <v>1</v>
      </c>
    </row>
    <row r="11" spans="2:16" ht="13.5" thickBot="1" x14ac:dyDescent="0.25">
      <c r="B11" s="317"/>
      <c r="G11" s="346"/>
      <c r="I11" s="327" t="s">
        <v>76</v>
      </c>
      <c r="J11" s="328">
        <f>J4-J10</f>
        <v>41.6</v>
      </c>
      <c r="L11" s="329" t="str">
        <f t="shared" si="0"/>
        <v>Do</v>
      </c>
      <c r="M11" s="334" t="s">
        <v>240</v>
      </c>
      <c r="N11" s="335">
        <v>45442</v>
      </c>
      <c r="O11" s="336">
        <v>1</v>
      </c>
    </row>
    <row r="12" spans="2:16" ht="13.5" thickBot="1" x14ac:dyDescent="0.25">
      <c r="B12" s="317"/>
      <c r="G12" s="346"/>
      <c r="I12" s="130" t="s">
        <v>56</v>
      </c>
      <c r="J12" s="347">
        <f>J11*G4</f>
        <v>1539.2</v>
      </c>
      <c r="L12" s="329" t="str">
        <f t="shared" si="0"/>
        <v>Do</v>
      </c>
      <c r="M12" s="334" t="s">
        <v>241</v>
      </c>
      <c r="N12" s="335">
        <v>45519</v>
      </c>
      <c r="O12" s="534">
        <v>1</v>
      </c>
    </row>
    <row r="13" spans="2:16" ht="13.5" thickBot="1" x14ac:dyDescent="0.25">
      <c r="B13" s="389" t="s">
        <v>18</v>
      </c>
      <c r="C13" s="389" t="s">
        <v>154</v>
      </c>
      <c r="E13" s="387"/>
      <c r="F13" s="388"/>
      <c r="G13" s="387"/>
      <c r="H13" s="348"/>
      <c r="I13" s="322" t="s">
        <v>60</v>
      </c>
      <c r="J13" s="425"/>
      <c r="L13" s="329" t="str">
        <f t="shared" si="0"/>
        <v>Sa</v>
      </c>
      <c r="M13" s="334" t="s">
        <v>242</v>
      </c>
      <c r="N13" s="335">
        <v>45591</v>
      </c>
      <c r="O13" s="336">
        <v>0</v>
      </c>
    </row>
    <row r="14" spans="2:16" ht="13.5" thickBot="1" x14ac:dyDescent="0.25">
      <c r="B14" s="390"/>
      <c r="C14" s="389" t="s">
        <v>18</v>
      </c>
      <c r="I14" s="349" t="s">
        <v>29</v>
      </c>
      <c r="J14" s="350">
        <f>IF(G4&lt;G5, "Fehler!", J5/G4*G5)</f>
        <v>0</v>
      </c>
      <c r="L14" s="329" t="str">
        <f t="shared" si="0"/>
        <v>Fr</v>
      </c>
      <c r="M14" s="334" t="s">
        <v>243</v>
      </c>
      <c r="N14" s="335">
        <v>45597</v>
      </c>
      <c r="O14" s="336">
        <v>1</v>
      </c>
    </row>
    <row r="15" spans="2:16" ht="13.5" thickBot="1" x14ac:dyDescent="0.25">
      <c r="B15" s="391">
        <f>DATE(G$3,1,1)</f>
        <v>45292</v>
      </c>
      <c r="C15" s="392">
        <f t="shared" ref="C15:C26" si="1">_xlfn.DAYS(EOMONTH(B15,0)+1,B15)</f>
        <v>31</v>
      </c>
      <c r="H15" s="351"/>
      <c r="I15" s="339" t="s">
        <v>30</v>
      </c>
      <c r="J15" s="352">
        <f>(100/G4*G5)</f>
        <v>0</v>
      </c>
      <c r="L15" s="329" t="str">
        <f t="shared" si="0"/>
        <v>So</v>
      </c>
      <c r="M15" s="334" t="s">
        <v>244</v>
      </c>
      <c r="N15" s="335">
        <v>45634</v>
      </c>
      <c r="O15" s="336">
        <v>0</v>
      </c>
    </row>
    <row r="16" spans="2:16" ht="13.5" thickBot="1" x14ac:dyDescent="0.25">
      <c r="B16" s="391">
        <f>DATE(G$3,2,1)</f>
        <v>45323</v>
      </c>
      <c r="C16" s="392">
        <f t="shared" si="1"/>
        <v>29</v>
      </c>
      <c r="E16" s="387"/>
      <c r="F16" s="388"/>
      <c r="G16" s="387"/>
      <c r="H16" s="351"/>
      <c r="I16" s="339" t="s">
        <v>31</v>
      </c>
      <c r="J16" s="352">
        <f>G5*J6</f>
        <v>0</v>
      </c>
      <c r="L16" s="329" t="str">
        <f t="shared" si="0"/>
        <v>Di</v>
      </c>
      <c r="M16" s="334" t="s">
        <v>245</v>
      </c>
      <c r="N16" s="335">
        <v>45650</v>
      </c>
      <c r="O16" s="336">
        <v>1</v>
      </c>
    </row>
    <row r="17" spans="1:24" ht="13.5" thickBot="1" x14ac:dyDescent="0.25">
      <c r="B17" s="391">
        <f>DATE(G$3,3,1)</f>
        <v>45352</v>
      </c>
      <c r="C17" s="392">
        <f t="shared" si="1"/>
        <v>31</v>
      </c>
      <c r="H17" s="351"/>
      <c r="I17" s="353" t="s">
        <v>63</v>
      </c>
      <c r="J17" s="352">
        <f>J14-J18</f>
        <v>0</v>
      </c>
      <c r="K17" s="354"/>
      <c r="L17" s="329" t="str">
        <f t="shared" si="0"/>
        <v>Mi</v>
      </c>
      <c r="M17" s="334" t="s">
        <v>246</v>
      </c>
      <c r="N17" s="335">
        <v>45651</v>
      </c>
      <c r="O17" s="336">
        <v>1</v>
      </c>
      <c r="P17" s="355" t="s">
        <v>231</v>
      </c>
      <c r="Q17" s="356"/>
    </row>
    <row r="18" spans="1:24" ht="13.5" thickBot="1" x14ac:dyDescent="0.25">
      <c r="B18" s="391">
        <f>DATE(G$3,4,1)</f>
        <v>45383</v>
      </c>
      <c r="C18" s="392">
        <f t="shared" si="1"/>
        <v>30</v>
      </c>
      <c r="H18" s="351"/>
      <c r="I18" s="327" t="s">
        <v>32</v>
      </c>
      <c r="J18" s="357">
        <f>J14-(G5*J10)</f>
        <v>0</v>
      </c>
      <c r="K18" s="354"/>
      <c r="L18" s="329" t="str">
        <f t="shared" si="0"/>
        <v>Do</v>
      </c>
      <c r="M18" s="334" t="s">
        <v>247</v>
      </c>
      <c r="N18" s="335">
        <v>45652</v>
      </c>
      <c r="O18" s="359">
        <v>1</v>
      </c>
    </row>
    <row r="19" spans="1:24" ht="13.5" thickBot="1" x14ac:dyDescent="0.25">
      <c r="B19" s="391">
        <f>DATE(G$3,5,1)</f>
        <v>45413</v>
      </c>
      <c r="C19" s="392">
        <f t="shared" si="1"/>
        <v>31</v>
      </c>
      <c r="E19" s="387"/>
      <c r="F19" s="388"/>
      <c r="G19" s="387"/>
      <c r="H19" s="351"/>
      <c r="I19" s="358"/>
      <c r="L19" s="329" t="str">
        <f t="shared" si="0"/>
        <v>Di</v>
      </c>
      <c r="M19" s="360" t="s">
        <v>248</v>
      </c>
      <c r="N19" s="361">
        <v>45657</v>
      </c>
      <c r="O19" s="359">
        <v>1</v>
      </c>
    </row>
    <row r="20" spans="1:24" ht="13.5" thickBot="1" x14ac:dyDescent="0.25">
      <c r="B20" s="391">
        <f>DATE(G$3,6,1)</f>
        <v>45444</v>
      </c>
      <c r="C20" s="392">
        <f t="shared" si="1"/>
        <v>30</v>
      </c>
      <c r="H20" s="351"/>
      <c r="I20" s="358"/>
      <c r="L20" s="362"/>
      <c r="M20" s="363"/>
      <c r="N20" s="364" t="s">
        <v>28</v>
      </c>
      <c r="O20" s="326">
        <f>SUM(O5:O19)</f>
        <v>12</v>
      </c>
      <c r="P20" s="341" t="s">
        <v>231</v>
      </c>
      <c r="Q20" s="356"/>
    </row>
    <row r="21" spans="1:24" ht="13.5" thickBot="1" x14ac:dyDescent="0.25">
      <c r="B21" s="391">
        <f>DATE(G$3,7,1)</f>
        <v>45474</v>
      </c>
      <c r="C21" s="392">
        <f t="shared" si="1"/>
        <v>31</v>
      </c>
      <c r="H21" s="351"/>
      <c r="I21" s="358"/>
      <c r="L21" s="365"/>
      <c r="M21" s="426"/>
      <c r="N21" s="427" t="s">
        <v>184</v>
      </c>
      <c r="O21" s="366">
        <f>O20/5</f>
        <v>2.4</v>
      </c>
    </row>
    <row r="22" spans="1:24" x14ac:dyDescent="0.2">
      <c r="B22" s="391">
        <f>DATE(G$3,8,1)</f>
        <v>45505</v>
      </c>
      <c r="C22" s="392">
        <f t="shared" si="1"/>
        <v>31</v>
      </c>
      <c r="E22" s="387"/>
      <c r="F22" s="388"/>
      <c r="G22" s="387"/>
      <c r="H22" s="351"/>
      <c r="I22" s="358"/>
      <c r="P22" s="44"/>
    </row>
    <row r="23" spans="1:24" x14ac:dyDescent="0.2">
      <c r="B23" s="391">
        <f>DATE(G$3,9,1)</f>
        <v>45536</v>
      </c>
      <c r="C23" s="392">
        <f t="shared" si="1"/>
        <v>30</v>
      </c>
      <c r="H23" s="351"/>
      <c r="I23" s="358"/>
    </row>
    <row r="24" spans="1:24" x14ac:dyDescent="0.2">
      <c r="B24" s="391">
        <f>DATE(G$3,10,1)</f>
        <v>45566</v>
      </c>
      <c r="C24" s="392">
        <f t="shared" si="1"/>
        <v>31</v>
      </c>
      <c r="H24" s="351"/>
      <c r="I24" s="358"/>
    </row>
    <row r="25" spans="1:24" x14ac:dyDescent="0.2">
      <c r="B25" s="391">
        <f>DATE(G$3,11,1)</f>
        <v>45597</v>
      </c>
      <c r="C25" s="392">
        <f t="shared" si="1"/>
        <v>30</v>
      </c>
      <c r="E25" s="387"/>
      <c r="F25" s="388"/>
      <c r="G25" s="387"/>
      <c r="H25" s="351"/>
      <c r="I25" s="358"/>
    </row>
    <row r="26" spans="1:24" x14ac:dyDescent="0.2">
      <c r="B26" s="391">
        <f>DATE(G$3,12,1)</f>
        <v>45627</v>
      </c>
      <c r="C26" s="392">
        <f t="shared" si="1"/>
        <v>31</v>
      </c>
      <c r="H26" s="351"/>
      <c r="I26" s="358"/>
      <c r="L26" s="663"/>
      <c r="M26" s="663"/>
      <c r="N26" s="663"/>
    </row>
    <row r="27" spans="1:24" x14ac:dyDescent="0.2">
      <c r="B27" s="407"/>
      <c r="H27" s="367"/>
      <c r="I27" s="367"/>
      <c r="J27" s="663"/>
      <c r="K27" s="663"/>
    </row>
    <row r="28" spans="1:24" x14ac:dyDescent="0.2">
      <c r="B28" s="407"/>
      <c r="E28" s="44" t="s">
        <v>309</v>
      </c>
      <c r="F28" s="388"/>
      <c r="G28" s="387"/>
      <c r="H28" s="368"/>
      <c r="L28" s="44"/>
      <c r="M28" s="44"/>
      <c r="N28" s="192"/>
      <c r="O28" s="192"/>
    </row>
    <row r="29" spans="1:24" x14ac:dyDescent="0.2">
      <c r="B29" s="407"/>
      <c r="D29" s="192" t="s">
        <v>259</v>
      </c>
      <c r="E29" s="44" t="s">
        <v>310</v>
      </c>
      <c r="F29" s="44"/>
      <c r="G29" s="44"/>
      <c r="H29" s="44"/>
      <c r="I29" s="44"/>
      <c r="J29" s="44"/>
      <c r="K29" s="44"/>
      <c r="L29" s="44"/>
      <c r="M29" s="44"/>
      <c r="N29" s="192"/>
      <c r="O29" s="192"/>
      <c r="P29" s="44"/>
      <c r="Q29" s="44"/>
      <c r="R29" s="44"/>
      <c r="S29" s="44"/>
      <c r="T29" s="44"/>
      <c r="U29" s="44"/>
      <c r="V29" s="44"/>
      <c r="W29" s="44"/>
      <c r="X29" s="44"/>
    </row>
    <row r="30" spans="1:24" x14ac:dyDescent="0.2">
      <c r="B30" s="370"/>
      <c r="E30" s="44" t="s">
        <v>279</v>
      </c>
      <c r="F30" s="44"/>
      <c r="G30" s="44"/>
      <c r="H30" s="44"/>
      <c r="I30" s="44"/>
      <c r="J30" s="44"/>
      <c r="K30" s="44"/>
      <c r="L30" s="44"/>
      <c r="M30" s="44"/>
      <c r="N30" s="192"/>
      <c r="O30" s="192"/>
      <c r="P30" s="44"/>
      <c r="Q30" s="44"/>
      <c r="R30" s="44"/>
      <c r="S30" s="44"/>
      <c r="T30" s="44"/>
      <c r="U30" s="44"/>
      <c r="V30" s="44"/>
      <c r="W30" s="44"/>
      <c r="X30" s="44"/>
    </row>
    <row r="31" spans="1:24" x14ac:dyDescent="0.2">
      <c r="A31" s="313"/>
      <c r="B31" s="370"/>
      <c r="E31" s="44" t="s">
        <v>280</v>
      </c>
      <c r="F31" s="44"/>
      <c r="G31" s="44"/>
      <c r="H31" s="44"/>
      <c r="I31" s="44"/>
      <c r="J31" s="44"/>
      <c r="K31" s="44"/>
      <c r="L31" s="44"/>
      <c r="M31" s="44"/>
      <c r="N31" s="192"/>
      <c r="O31" s="192"/>
      <c r="P31" s="44"/>
      <c r="Q31" s="44"/>
      <c r="R31" s="44"/>
      <c r="S31" s="44"/>
      <c r="T31" s="44"/>
      <c r="U31" s="44"/>
      <c r="V31" s="44"/>
      <c r="W31" s="44"/>
      <c r="X31" s="44"/>
    </row>
    <row r="32" spans="1:24" x14ac:dyDescent="0.2">
      <c r="B32" s="370"/>
      <c r="E32" s="44"/>
      <c r="F32" s="44"/>
      <c r="G32" s="44"/>
      <c r="H32" s="44"/>
      <c r="I32" s="44"/>
      <c r="J32" s="44"/>
      <c r="K32" s="44"/>
      <c r="L32" s="44"/>
      <c r="M32" s="44"/>
      <c r="N32" s="192"/>
      <c r="O32" s="192"/>
      <c r="P32" s="44"/>
      <c r="Q32" s="44"/>
      <c r="R32" s="44"/>
      <c r="S32" s="44"/>
      <c r="T32" s="44"/>
      <c r="U32" s="44"/>
      <c r="V32" s="44"/>
      <c r="W32" s="44"/>
      <c r="X32" s="44"/>
    </row>
    <row r="33" spans="2:24" x14ac:dyDescent="0.2">
      <c r="B33" s="370"/>
      <c r="E33" s="44" t="s">
        <v>174</v>
      </c>
      <c r="F33" s="44"/>
      <c r="G33" s="44"/>
      <c r="H33" s="44"/>
      <c r="I33" s="44"/>
      <c r="J33" s="44"/>
      <c r="K33" s="44"/>
      <c r="L33" s="44"/>
      <c r="M33" s="44"/>
      <c r="N33" s="192"/>
      <c r="O33" s="192"/>
      <c r="P33" s="44"/>
      <c r="Q33" s="44"/>
      <c r="R33" s="44"/>
      <c r="S33" s="44"/>
      <c r="T33" s="44"/>
      <c r="U33" s="44"/>
      <c r="V33" s="44"/>
      <c r="W33" s="44"/>
      <c r="X33" s="44"/>
    </row>
    <row r="34" spans="2:24" x14ac:dyDescent="0.2">
      <c r="B34" s="369"/>
      <c r="C34" s="370"/>
      <c r="D34" s="44"/>
      <c r="E34" s="44" t="s">
        <v>260</v>
      </c>
      <c r="F34" s="44"/>
      <c r="G34" s="44"/>
      <c r="H34" s="44"/>
      <c r="I34" s="44"/>
      <c r="J34" s="44"/>
      <c r="K34" s="44"/>
      <c r="L34" s="44"/>
      <c r="M34" s="44"/>
      <c r="N34" s="192"/>
      <c r="O34" s="192"/>
      <c r="P34" s="44"/>
      <c r="Q34" s="44"/>
      <c r="R34" s="44"/>
      <c r="S34" s="44"/>
      <c r="T34" s="44"/>
      <c r="U34" s="44"/>
      <c r="V34" s="44"/>
      <c r="W34" s="44"/>
      <c r="X34" s="44"/>
    </row>
    <row r="35" spans="2:24" x14ac:dyDescent="0.2">
      <c r="B35" s="370"/>
      <c r="C35" s="370"/>
      <c r="D35" s="44"/>
      <c r="E35" s="44"/>
      <c r="F35" s="44"/>
      <c r="G35" s="44"/>
      <c r="H35" s="44"/>
      <c r="I35" s="44"/>
      <c r="J35" s="44"/>
      <c r="K35" s="44"/>
      <c r="L35" s="369"/>
      <c r="M35" s="369"/>
      <c r="N35" s="370"/>
      <c r="O35" s="370"/>
      <c r="P35" s="44"/>
      <c r="Q35" s="44"/>
      <c r="R35" s="44"/>
      <c r="S35" s="44"/>
      <c r="T35" s="44"/>
      <c r="U35" s="44"/>
      <c r="V35" s="44"/>
      <c r="W35" s="44"/>
      <c r="X35" s="44"/>
    </row>
    <row r="36" spans="2:24" x14ac:dyDescent="0.2">
      <c r="B36" s="370"/>
      <c r="C36" s="47"/>
      <c r="E36" s="44" t="s">
        <v>317</v>
      </c>
      <c r="I36" s="370"/>
      <c r="J36" s="370"/>
      <c r="K36" s="370"/>
      <c r="L36" s="369"/>
      <c r="M36" s="369"/>
      <c r="N36" s="370"/>
      <c r="O36" s="370"/>
      <c r="P36" s="370"/>
      <c r="Q36" s="370"/>
      <c r="R36" s="370"/>
      <c r="S36" s="370"/>
      <c r="T36" s="370"/>
      <c r="U36" s="370"/>
      <c r="V36" s="370"/>
      <c r="W36" s="370"/>
    </row>
    <row r="37" spans="2:24" x14ac:dyDescent="0.2">
      <c r="B37" s="370"/>
      <c r="E37" s="312" t="s">
        <v>158</v>
      </c>
      <c r="F37" s="312" t="s">
        <v>286</v>
      </c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</row>
    <row r="38" spans="2:24" x14ac:dyDescent="0.2">
      <c r="B38" s="369"/>
      <c r="C38" s="370"/>
      <c r="E38" s="312" t="s">
        <v>281</v>
      </c>
      <c r="I38" s="396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</row>
    <row r="39" spans="2:24" x14ac:dyDescent="0.2">
      <c r="B39" s="369"/>
      <c r="C39" s="370"/>
      <c r="E39" s="312" t="s">
        <v>282</v>
      </c>
      <c r="I39" s="396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</row>
    <row r="40" spans="2:24" x14ac:dyDescent="0.2">
      <c r="B40" s="370"/>
      <c r="E40" s="312" t="s">
        <v>283</v>
      </c>
      <c r="I40" s="396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</row>
    <row r="41" spans="2:24" x14ac:dyDescent="0.2">
      <c r="B41" s="370"/>
      <c r="E41" s="312" t="s">
        <v>284</v>
      </c>
      <c r="I41" s="396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</row>
    <row r="42" spans="2:24" x14ac:dyDescent="0.2">
      <c r="B42" s="370"/>
      <c r="E42" s="312" t="s">
        <v>285</v>
      </c>
      <c r="I42" s="396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</row>
    <row r="43" spans="2:24" x14ac:dyDescent="0.2">
      <c r="B43" s="370"/>
      <c r="E43" s="44" t="s">
        <v>311</v>
      </c>
      <c r="I43" s="396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</row>
    <row r="44" spans="2:24" x14ac:dyDescent="0.2">
      <c r="B44" s="370"/>
      <c r="E44" s="44" t="s">
        <v>312</v>
      </c>
      <c r="I44" s="396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</row>
    <row r="45" spans="2:24" x14ac:dyDescent="0.2">
      <c r="B45" s="370"/>
      <c r="I45" s="396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</row>
    <row r="46" spans="2:24" x14ac:dyDescent="0.2">
      <c r="B46" s="370"/>
      <c r="D46" s="192"/>
      <c r="E46" s="44"/>
      <c r="I46" s="396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</row>
    <row r="47" spans="2:24" x14ac:dyDescent="0.2">
      <c r="B47" s="370"/>
      <c r="D47" s="192"/>
      <c r="E47" s="44"/>
      <c r="I47" s="396"/>
      <c r="J47" s="370"/>
      <c r="K47" s="370"/>
      <c r="L47" s="369"/>
      <c r="M47" s="369"/>
      <c r="N47" s="370"/>
      <c r="O47" s="370"/>
      <c r="P47" s="370"/>
      <c r="Q47" s="370"/>
      <c r="R47" s="370"/>
      <c r="S47" s="370"/>
      <c r="T47" s="370"/>
      <c r="U47" s="370"/>
      <c r="V47" s="370"/>
      <c r="W47" s="370"/>
    </row>
    <row r="48" spans="2:24" x14ac:dyDescent="0.2">
      <c r="B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</row>
    <row r="49" spans="2:23" x14ac:dyDescent="0.2">
      <c r="B49" s="370"/>
      <c r="E49" s="370" t="s">
        <v>287</v>
      </c>
      <c r="F49" s="370"/>
      <c r="G49" s="370"/>
      <c r="H49" s="369"/>
      <c r="I49" s="369"/>
      <c r="J49" s="370"/>
      <c r="K49" s="370"/>
      <c r="L49" s="370"/>
      <c r="M49" s="370"/>
      <c r="N49" s="370"/>
      <c r="O49" s="370"/>
      <c r="P49" s="370"/>
      <c r="Q49" s="370"/>
      <c r="R49" s="370"/>
      <c r="S49" s="44"/>
      <c r="T49" s="44"/>
      <c r="U49" s="44"/>
      <c r="V49" s="44"/>
      <c r="W49" s="44"/>
    </row>
    <row r="50" spans="2:23" x14ac:dyDescent="0.2">
      <c r="E50" s="408" t="s">
        <v>273</v>
      </c>
      <c r="F50" s="370"/>
      <c r="G50" s="370"/>
      <c r="H50" s="369"/>
      <c r="I50" s="369"/>
      <c r="J50" s="370"/>
      <c r="K50" s="370"/>
      <c r="L50" s="396"/>
      <c r="M50" s="396"/>
      <c r="N50" s="396"/>
      <c r="O50" s="396"/>
      <c r="P50" s="370"/>
      <c r="Q50" s="370"/>
      <c r="R50" s="370"/>
      <c r="S50" s="44"/>
      <c r="T50" s="44"/>
      <c r="U50" s="44"/>
      <c r="V50" s="44"/>
      <c r="W50" s="44"/>
    </row>
    <row r="51" spans="2:23" x14ac:dyDescent="0.2">
      <c r="E51" s="396" t="s">
        <v>274</v>
      </c>
      <c r="F51" s="396"/>
      <c r="G51" s="396"/>
      <c r="H51" s="397"/>
      <c r="I51" s="397"/>
      <c r="J51" s="396"/>
      <c r="K51" s="396"/>
      <c r="L51" s="312"/>
      <c r="M51" s="312"/>
      <c r="O51" s="370"/>
      <c r="P51" s="370"/>
      <c r="Q51" s="370"/>
      <c r="R51" s="370"/>
      <c r="S51" s="44"/>
      <c r="T51" s="44"/>
    </row>
    <row r="52" spans="2:23" x14ac:dyDescent="0.2">
      <c r="L52" s="370"/>
      <c r="M52" s="370"/>
      <c r="N52" s="370"/>
      <c r="O52" s="370"/>
      <c r="P52" s="370"/>
      <c r="Q52" s="370"/>
      <c r="R52" s="370"/>
      <c r="S52" s="44"/>
      <c r="T52" s="44"/>
    </row>
    <row r="53" spans="2:23" x14ac:dyDescent="0.2">
      <c r="E53" s="396" t="s">
        <v>174</v>
      </c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44"/>
      <c r="T53" s="44"/>
    </row>
    <row r="54" spans="2:23" x14ac:dyDescent="0.2">
      <c r="E54" s="396" t="s">
        <v>175</v>
      </c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44"/>
      <c r="T54" s="44"/>
    </row>
    <row r="55" spans="2:23" x14ac:dyDescent="0.2">
      <c r="E55" s="370"/>
      <c r="F55" s="370"/>
      <c r="G55" s="370"/>
      <c r="H55" s="369"/>
      <c r="I55" s="369"/>
      <c r="J55" s="370"/>
      <c r="K55" s="370"/>
      <c r="L55" s="44"/>
      <c r="M55" s="44"/>
      <c r="N55" s="44"/>
      <c r="O55" s="44"/>
      <c r="P55" s="370"/>
      <c r="Q55" s="370"/>
      <c r="R55" s="370"/>
      <c r="S55" s="44"/>
      <c r="T55" s="44"/>
    </row>
    <row r="56" spans="2:23" x14ac:dyDescent="0.2">
      <c r="E56" s="429" t="s">
        <v>299</v>
      </c>
      <c r="F56" s="430"/>
      <c r="G56" s="430"/>
      <c r="H56" s="44"/>
      <c r="I56" s="44"/>
      <c r="J56" s="44"/>
      <c r="K56" s="44"/>
      <c r="L56" s="44"/>
      <c r="M56" s="44"/>
      <c r="N56" s="44"/>
      <c r="O56" s="44"/>
      <c r="P56" s="44"/>
    </row>
    <row r="57" spans="2:23" x14ac:dyDescent="0.2">
      <c r="E57" s="44"/>
      <c r="F57" s="44"/>
      <c r="G57" s="44"/>
      <c r="H57" s="44"/>
      <c r="I57" s="44"/>
      <c r="J57" s="44"/>
      <c r="K57" s="44"/>
      <c r="L57" s="370"/>
      <c r="M57" s="370"/>
      <c r="N57" s="370"/>
      <c r="O57" s="370"/>
      <c r="P57" s="44"/>
    </row>
    <row r="58" spans="2:23" x14ac:dyDescent="0.2">
      <c r="E58" s="370" t="s">
        <v>313</v>
      </c>
      <c r="F58" s="370"/>
      <c r="G58" s="370"/>
      <c r="H58" s="370"/>
      <c r="I58" s="370"/>
      <c r="J58" s="370"/>
      <c r="K58" s="370"/>
      <c r="L58" s="396"/>
      <c r="M58" s="396"/>
      <c r="N58" s="396"/>
      <c r="O58" s="44"/>
      <c r="P58" s="44"/>
    </row>
    <row r="59" spans="2:23" x14ac:dyDescent="0.2">
      <c r="E59" s="431" t="s">
        <v>300</v>
      </c>
      <c r="F59" s="396"/>
      <c r="G59" s="396"/>
      <c r="H59" s="396"/>
      <c r="I59" s="396"/>
      <c r="J59" s="396"/>
      <c r="K59" s="396"/>
      <c r="P59" s="44"/>
    </row>
  </sheetData>
  <sheetProtection algorithmName="SHA-512" hashValue="0qvSNBudjDPwk5UUAEgcFj9NaxJYsywhUfblYPUG4Gs145/DqxfLNzWQgCynP6YxWpJlCjGjgqmGUn8Vb/Avrg==" saltValue="vyQ0tQQyCtsiWymQJ1SKQg==" spinCount="100000" sheet="1" formatColumns="0" selectLockedCells="1"/>
  <protectedRanges>
    <protectedRange sqref="F2 G3:G8" name="Bereich1"/>
  </protectedRanges>
  <dataConsolidate/>
  <mergeCells count="3">
    <mergeCell ref="F2:G2"/>
    <mergeCell ref="I2:O2"/>
    <mergeCell ref="L3:O3"/>
  </mergeCells>
  <phoneticPr fontId="3" type="noConversion"/>
  <conditionalFormatting sqref="O5:O19">
    <cfRule type="cellIs" dxfId="3" priority="1" operator="equal">
      <formula>0</formula>
    </cfRule>
    <cfRule type="cellIs" dxfId="2" priority="2" operator="equal">
      <formula>1</formula>
    </cfRule>
  </conditionalFormatting>
  <dataValidations count="3">
    <dataValidation operator="equal" allowBlank="1" sqref="G4">
      <formula1>NA()</formula1>
      <formula2>0</formula2>
    </dataValidation>
    <dataValidation type="list" allowBlank="1" showInputMessage="1" showErrorMessage="1" sqref="G8">
      <formula1>"Jänner, Febr., März, April, Mai, Juni, Juli, Aug., Sept., Okt., Nov., Dez."</formula1>
    </dataValidation>
    <dataValidation type="list" allowBlank="1" showInputMessage="1" showErrorMessage="1" sqref="O5:O19">
      <formula1>"0,1"</formula1>
    </dataValidation>
  </dataValidations>
  <pageMargins left="0.43307086614173229" right="0.35433070866141736" top="0.74803149606299213" bottom="0.86614173228346458" header="0.51181102362204722" footer="0.51181102362204722"/>
  <pageSetup paperSize="9" scale="54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2:AC56"/>
  <sheetViews>
    <sheetView showGridLines="0" showZeros="0" defaultGridColor="0" view="pageBreakPreview" colorId="62" zoomScaleNormal="100" zoomScaleSheetLayoutView="100" workbookViewId="0">
      <pane ySplit="13" topLeftCell="A32" activePane="bottomLeft" state="frozen"/>
      <selection activeCell="E6" sqref="E6:H6"/>
      <selection pane="bottomLeft" activeCell="H30" sqref="H30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7" customWidth="1"/>
    <col min="4" max="8" width="5.28515625" style="1" customWidth="1"/>
    <col min="9" max="9" width="4.7109375" style="1" bestFit="1" customWidth="1"/>
    <col min="10" max="10" width="4.7109375" style="416" bestFit="1" customWidth="1"/>
    <col min="11" max="11" width="5.28515625" style="2" customWidth="1"/>
    <col min="12" max="12" width="6" style="8" customWidth="1"/>
    <col min="13" max="16" width="5.28515625" style="1" customWidth="1"/>
    <col min="17" max="19" width="5.28515625" style="7" customWidth="1"/>
    <col min="20" max="20" width="9" style="3" bestFit="1" customWidth="1"/>
    <col min="21" max="21" width="20" style="1" customWidth="1"/>
    <col min="22" max="22" width="9.42578125" style="1" bestFit="1" customWidth="1"/>
    <col min="23" max="23" width="6.42578125" style="1" bestFit="1" customWidth="1"/>
    <col min="24" max="24" width="12.5703125" style="1" customWidth="1"/>
    <col min="25" max="29" width="4.5703125" style="135" customWidth="1"/>
    <col min="30" max="16384" width="11.42578125" style="1"/>
  </cols>
  <sheetData>
    <row r="2" spans="1:29" ht="15" customHeight="1" thickBot="1" x14ac:dyDescent="0.3">
      <c r="B2" s="1"/>
      <c r="E2" s="9" t="s">
        <v>8</v>
      </c>
      <c r="M2" s="10"/>
      <c r="N2" s="11"/>
      <c r="O2" s="12"/>
      <c r="Q2" s="1"/>
      <c r="R2" s="1"/>
      <c r="S2" s="1"/>
    </row>
    <row r="3" spans="1:29" ht="15" customHeight="1" thickBot="1" x14ac:dyDescent="0.3">
      <c r="B3" s="1"/>
      <c r="E3" s="9"/>
      <c r="L3" s="50"/>
      <c r="M3" s="138" t="s">
        <v>86</v>
      </c>
      <c r="N3" s="94" t="s">
        <v>33</v>
      </c>
      <c r="O3" s="63"/>
      <c r="P3" s="63"/>
      <c r="Q3" s="63"/>
      <c r="R3" s="63"/>
      <c r="S3" s="64"/>
      <c r="T3" s="65">
        <f>D45</f>
        <v>75</v>
      </c>
    </row>
    <row r="4" spans="1:29" ht="15" customHeight="1" x14ac:dyDescent="0.25">
      <c r="B4" s="14"/>
      <c r="C4" s="40" t="s">
        <v>17</v>
      </c>
      <c r="E4" s="764" t="str">
        <f>Konfiguration!F2</f>
        <v>Vorname Nachname</v>
      </c>
      <c r="F4" s="765"/>
      <c r="G4" s="765"/>
      <c r="H4" s="765"/>
      <c r="I4" s="766"/>
      <c r="N4" s="95" t="s">
        <v>9</v>
      </c>
      <c r="O4" s="96"/>
      <c r="P4" s="96"/>
      <c r="Q4" s="96"/>
      <c r="R4" s="96"/>
      <c r="S4" s="97"/>
      <c r="T4" s="98">
        <f>Konfiguration!G7</f>
        <v>0</v>
      </c>
    </row>
    <row r="5" spans="1:29" ht="15" customHeight="1" thickBot="1" x14ac:dyDescent="0.3">
      <c r="A5" s="14"/>
      <c r="B5" s="3"/>
      <c r="C5" s="40" t="s">
        <v>18</v>
      </c>
      <c r="E5" s="752">
        <v>44866</v>
      </c>
      <c r="F5" s="753"/>
      <c r="G5" s="753"/>
      <c r="H5" s="753"/>
      <c r="I5" s="754"/>
      <c r="J5" s="417" t="s">
        <v>292</v>
      </c>
      <c r="K5" s="15"/>
      <c r="N5" s="59" t="s">
        <v>34</v>
      </c>
      <c r="O5" s="60"/>
      <c r="P5" s="60"/>
      <c r="Q5" s="60"/>
      <c r="R5" s="60"/>
      <c r="S5" s="61"/>
      <c r="T5" s="62">
        <f>T3-T4</f>
        <v>75</v>
      </c>
    </row>
    <row r="6" spans="1:29" ht="15" customHeight="1" thickBot="1" x14ac:dyDescent="0.3">
      <c r="A6" s="14"/>
      <c r="B6" s="1"/>
      <c r="C6" s="13"/>
      <c r="E6" s="4"/>
      <c r="F6" s="5"/>
      <c r="G6" s="5"/>
      <c r="H6" s="5"/>
      <c r="J6" s="417"/>
      <c r="K6" s="15"/>
      <c r="L6" s="50"/>
      <c r="M6" s="51" t="s">
        <v>87</v>
      </c>
      <c r="N6" s="99" t="s">
        <v>11</v>
      </c>
      <c r="O6" s="96"/>
      <c r="P6" s="96"/>
      <c r="Q6" s="96"/>
      <c r="R6" s="96"/>
      <c r="S6" s="97"/>
      <c r="T6" s="98">
        <v>15</v>
      </c>
    </row>
    <row r="7" spans="1:29" ht="15" customHeight="1" x14ac:dyDescent="0.2">
      <c r="A7" s="14"/>
      <c r="B7" s="1"/>
      <c r="E7" s="755" t="s">
        <v>65</v>
      </c>
      <c r="F7" s="756"/>
      <c r="G7" s="756"/>
      <c r="H7" s="756"/>
      <c r="I7" s="757"/>
      <c r="J7" s="417"/>
      <c r="K7" s="15"/>
      <c r="N7" s="99" t="s">
        <v>35</v>
      </c>
      <c r="O7" s="100"/>
      <c r="P7" s="100"/>
      <c r="Q7" s="100"/>
      <c r="R7" s="100"/>
      <c r="S7" s="101"/>
      <c r="T7" s="102">
        <f>IF(Konfiguration!G8="Jänner",Konfiguration!J16,0)</f>
        <v>0</v>
      </c>
    </row>
    <row r="8" spans="1:29" ht="15" customHeight="1" thickBot="1" x14ac:dyDescent="0.25">
      <c r="E8" s="758" t="s">
        <v>88</v>
      </c>
      <c r="F8" s="759"/>
      <c r="G8" s="759"/>
      <c r="H8" s="759"/>
      <c r="I8" s="760"/>
      <c r="N8" s="59" t="s">
        <v>41</v>
      </c>
      <c r="O8" s="60"/>
      <c r="P8" s="60"/>
      <c r="Q8" s="60"/>
      <c r="R8" s="60"/>
      <c r="S8" s="61"/>
      <c r="T8" s="62">
        <v>15</v>
      </c>
      <c r="U8" s="16"/>
      <c r="V8" s="110" t="s">
        <v>201</v>
      </c>
    </row>
    <row r="9" spans="1:29" ht="15" customHeight="1" thickBot="1" x14ac:dyDescent="0.25">
      <c r="E9" s="761" t="s">
        <v>89</v>
      </c>
      <c r="F9" s="762"/>
      <c r="G9" s="762"/>
      <c r="H9" s="762"/>
      <c r="I9" s="763"/>
    </row>
    <row r="10" spans="1:29" ht="15" customHeight="1" thickBot="1" x14ac:dyDescent="0.25">
      <c r="L10" s="1"/>
      <c r="Q10" s="18"/>
      <c r="R10" s="18"/>
      <c r="S10" s="2"/>
      <c r="T10" s="17"/>
    </row>
    <row r="11" spans="1:29" s="7" customFormat="1" ht="15" customHeight="1" thickBot="1" x14ac:dyDescent="0.25">
      <c r="B11" s="19"/>
      <c r="C11" s="695" t="s">
        <v>2</v>
      </c>
      <c r="D11" s="696"/>
      <c r="E11" s="767" t="s">
        <v>5</v>
      </c>
      <c r="F11" s="768"/>
      <c r="G11" s="768"/>
      <c r="H11" s="769"/>
      <c r="I11" s="773" t="s">
        <v>43</v>
      </c>
      <c r="J11" s="774"/>
      <c r="K11" s="774"/>
      <c r="L11" s="774"/>
      <c r="M11" s="774"/>
      <c r="N11" s="774"/>
      <c r="O11" s="774"/>
      <c r="P11" s="774"/>
      <c r="Q11" s="774"/>
      <c r="R11" s="775"/>
      <c r="S11" s="776"/>
      <c r="Y11" s="136"/>
      <c r="Z11" s="136"/>
      <c r="AA11" s="136"/>
      <c r="AB11" s="136"/>
      <c r="AC11" s="136"/>
    </row>
    <row r="12" spans="1:29" s="7" customFormat="1" ht="15" customHeight="1" thickBot="1" x14ac:dyDescent="0.25">
      <c r="B12" s="19"/>
      <c r="C12" s="750"/>
      <c r="D12" s="751"/>
      <c r="E12" s="428"/>
      <c r="F12" s="27" t="s">
        <v>42</v>
      </c>
      <c r="G12" s="28">
        <v>0.6875</v>
      </c>
      <c r="H12" s="29">
        <v>0.91666666666666663</v>
      </c>
      <c r="I12" s="777" t="s">
        <v>38</v>
      </c>
      <c r="J12" s="778"/>
      <c r="K12" s="721" t="s">
        <v>20</v>
      </c>
      <c r="L12" s="779"/>
      <c r="M12" s="770" t="s">
        <v>39</v>
      </c>
      <c r="N12" s="771"/>
      <c r="O12" s="771"/>
      <c r="P12" s="771"/>
      <c r="Q12" s="771"/>
      <c r="R12" s="772"/>
      <c r="S12" s="772"/>
      <c r="T12" s="36" t="s">
        <v>3</v>
      </c>
      <c r="U12" s="36" t="s">
        <v>13</v>
      </c>
      <c r="Y12" s="136"/>
      <c r="Z12" s="136"/>
      <c r="AA12" s="136"/>
      <c r="AB12" s="136"/>
      <c r="AC12" s="136"/>
    </row>
    <row r="13" spans="1:29" s="7" customFormat="1" ht="15" customHeight="1" thickBot="1" x14ac:dyDescent="0.25">
      <c r="A13" s="34" t="s">
        <v>45</v>
      </c>
      <c r="B13" s="35"/>
      <c r="C13" s="435"/>
      <c r="D13" s="434" t="s">
        <v>44</v>
      </c>
      <c r="E13" s="433" t="s">
        <v>0</v>
      </c>
      <c r="F13" s="436" t="s">
        <v>1</v>
      </c>
      <c r="G13" s="436" t="s">
        <v>0</v>
      </c>
      <c r="H13" s="434" t="s">
        <v>1</v>
      </c>
      <c r="I13" s="433" t="s">
        <v>21</v>
      </c>
      <c r="J13" s="437" t="s">
        <v>22</v>
      </c>
      <c r="K13" s="438" t="s">
        <v>23</v>
      </c>
      <c r="L13" s="439" t="s">
        <v>24</v>
      </c>
      <c r="M13" s="440" t="s">
        <v>25</v>
      </c>
      <c r="N13" s="441" t="s">
        <v>4</v>
      </c>
      <c r="O13" s="442" t="s">
        <v>6</v>
      </c>
      <c r="P13" s="443" t="s">
        <v>36</v>
      </c>
      <c r="Q13" s="444" t="s">
        <v>66</v>
      </c>
      <c r="R13" s="452" t="s">
        <v>40</v>
      </c>
      <c r="S13" s="450" t="s">
        <v>37</v>
      </c>
      <c r="T13" s="37" t="s">
        <v>46</v>
      </c>
      <c r="U13" s="37" t="s">
        <v>64</v>
      </c>
      <c r="Y13" s="137" t="s">
        <v>19</v>
      </c>
      <c r="Z13" s="137" t="s">
        <v>15</v>
      </c>
      <c r="AA13" s="137" t="s">
        <v>54</v>
      </c>
      <c r="AB13" s="137" t="s">
        <v>52</v>
      </c>
      <c r="AC13" s="137" t="s">
        <v>53</v>
      </c>
    </row>
    <row r="14" spans="1:29" ht="15" customHeight="1" x14ac:dyDescent="0.2">
      <c r="A14" s="52" t="str">
        <f t="shared" ref="A14:A41" si="0">TEXT(B14,"TTT")</f>
        <v>Di</v>
      </c>
      <c r="B14" s="455">
        <v>44866</v>
      </c>
      <c r="C14" s="458" t="s">
        <v>91</v>
      </c>
      <c r="D14" s="446">
        <v>5</v>
      </c>
      <c r="E14" s="459">
        <v>0.58333333333333337</v>
      </c>
      <c r="F14" s="460">
        <v>0.625</v>
      </c>
      <c r="G14" s="460">
        <v>0.66666666666666663</v>
      </c>
      <c r="H14" s="461">
        <v>0.83333333333333337</v>
      </c>
      <c r="I14" s="462">
        <v>4</v>
      </c>
      <c r="J14" s="463"/>
      <c r="K14" s="462"/>
      <c r="L14" s="464"/>
      <c r="M14" s="462">
        <v>1</v>
      </c>
      <c r="N14" s="465"/>
      <c r="O14" s="465"/>
      <c r="P14" s="465"/>
      <c r="Q14" s="465"/>
      <c r="R14" s="464"/>
      <c r="S14" s="82">
        <f t="shared" ref="S14:S44" si="1">SUM(Y14:AA14)</f>
        <v>0</v>
      </c>
      <c r="T14" s="57">
        <f>IF(OR(C14="U",C14="K",C14="SU"),ROUND(D14,1),ROUND(SUM(AB14:AC14),1))</f>
        <v>5</v>
      </c>
      <c r="U14" s="466"/>
      <c r="V14" s="103">
        <f t="shared" ref="V14:V44" si="2">IF(OR(C14="U",C14="K",C14="su",C14="Za"),0,IF(SUM(I14:S14)&lt;&gt;T14,"Vorsicht Az",0))</f>
        <v>0</v>
      </c>
      <c r="W14" s="103">
        <f t="shared" ref="W14:W44" si="3">IF(OR($C14="U",$C14="K",$C14="SU",C14="za",C14="D",C14="df"),0,"Status!")</f>
        <v>0</v>
      </c>
      <c r="X14" s="103"/>
      <c r="Y14" s="432">
        <f t="shared" ref="Y14:Y44" si="4">IF(C14="u",D14,0)</f>
        <v>0</v>
      </c>
      <c r="Z14" s="432">
        <f t="shared" ref="Z14:Z44" si="5">IF(C14="k",D14,0)</f>
        <v>0</v>
      </c>
      <c r="AA14" s="432">
        <f t="shared" ref="AA14:AA44" si="6">IF(C14="su",D14,0)</f>
        <v>0</v>
      </c>
      <c r="AB14" s="432">
        <f>IF((HOUR(F14-E14)+MINUTE(F14-E14)/60)&gt;6,(HOUR(F14-E14)+MINUTE(F14-E14)/60)-0.5,(HOUR(F14-E14)+MINUTE(F14-E14)/60))</f>
        <v>1</v>
      </c>
      <c r="AC14" s="432">
        <f>IF((HOUR(H14-G14)+MINUTE(H14-G14)/60)&gt;6,(HOUR(H14-G14)+MINUTE(H14-G14)/60)-0.5,(HOUR(H14-G14)+MINUTE(H14-G14)/60))</f>
        <v>4</v>
      </c>
    </row>
    <row r="15" spans="1:29" ht="15" customHeight="1" x14ac:dyDescent="0.2">
      <c r="A15" s="53" t="str">
        <f t="shared" si="0"/>
        <v>Mi</v>
      </c>
      <c r="B15" s="456">
        <v>44867</v>
      </c>
      <c r="C15" s="458" t="s">
        <v>91</v>
      </c>
      <c r="D15" s="446">
        <v>5</v>
      </c>
      <c r="E15" s="459">
        <v>0.66666666666666663</v>
      </c>
      <c r="F15" s="460">
        <v>0.79166666666666663</v>
      </c>
      <c r="G15" s="460"/>
      <c r="H15" s="461"/>
      <c r="I15" s="462"/>
      <c r="J15" s="463"/>
      <c r="K15" s="462"/>
      <c r="L15" s="464"/>
      <c r="M15" s="462"/>
      <c r="N15" s="465"/>
      <c r="O15" s="465"/>
      <c r="P15" s="465"/>
      <c r="Q15" s="465"/>
      <c r="R15" s="464">
        <v>3</v>
      </c>
      <c r="S15" s="144">
        <f t="shared" si="1"/>
        <v>0</v>
      </c>
      <c r="T15" s="57">
        <f t="shared" ref="T15:T44" si="7">IF(OR(C15="U",C15="K",C15="SU"),ROUND(D15,1),ROUND(SUM(AB15:AC15),1))</f>
        <v>3</v>
      </c>
      <c r="U15" s="467" t="s">
        <v>92</v>
      </c>
      <c r="V15" s="103">
        <f t="shared" si="2"/>
        <v>0</v>
      </c>
      <c r="W15" s="103">
        <f t="shared" si="3"/>
        <v>0</v>
      </c>
      <c r="X15" s="103"/>
      <c r="Y15" s="432">
        <f t="shared" si="4"/>
        <v>0</v>
      </c>
      <c r="Z15" s="432">
        <f t="shared" si="5"/>
        <v>0</v>
      </c>
      <c r="AA15" s="432">
        <f t="shared" si="6"/>
        <v>0</v>
      </c>
      <c r="AB15" s="432">
        <f t="shared" ref="AB15:AB44" si="8">IF((HOUR(F15-E15)+MINUTE(F15-E15)/60)&gt;6,(HOUR(F15-E15)+MINUTE(F15-E15)/60)-0.5,(HOUR(F15-E15)+MINUTE(F15-E15)/60))</f>
        <v>3</v>
      </c>
      <c r="AC15" s="432">
        <f t="shared" ref="AC15:AC44" si="9">IF((HOUR(H15-G15)+MINUTE(H15-G15)/60)&gt;6,(HOUR(H15-G15)+MINUTE(H15-G15)/60)-0.5,(HOUR(H15-G15)+MINUTE(H15-G15)/60))</f>
        <v>0</v>
      </c>
    </row>
    <row r="16" spans="1:29" ht="15" customHeight="1" x14ac:dyDescent="0.2">
      <c r="A16" s="53" t="str">
        <f t="shared" si="0"/>
        <v>Do</v>
      </c>
      <c r="B16" s="455">
        <v>44868</v>
      </c>
      <c r="C16" s="458" t="s">
        <v>91</v>
      </c>
      <c r="D16" s="446">
        <v>5</v>
      </c>
      <c r="E16" s="459">
        <v>0.66666666666666663</v>
      </c>
      <c r="F16" s="460">
        <v>0.95833333333333337</v>
      </c>
      <c r="G16" s="460"/>
      <c r="H16" s="461"/>
      <c r="I16" s="462">
        <v>5</v>
      </c>
      <c r="J16" s="463"/>
      <c r="K16" s="462"/>
      <c r="L16" s="464"/>
      <c r="M16" s="462"/>
      <c r="N16" s="465"/>
      <c r="O16" s="465"/>
      <c r="P16" s="465">
        <v>1.5</v>
      </c>
      <c r="Q16" s="465"/>
      <c r="R16" s="464"/>
      <c r="S16" s="144">
        <f t="shared" si="1"/>
        <v>0</v>
      </c>
      <c r="T16" s="57">
        <f t="shared" si="7"/>
        <v>6.5</v>
      </c>
      <c r="U16" s="467" t="s">
        <v>212</v>
      </c>
      <c r="V16" s="103">
        <f t="shared" si="2"/>
        <v>0</v>
      </c>
      <c r="W16" s="103">
        <f t="shared" si="3"/>
        <v>0</v>
      </c>
      <c r="X16" s="103"/>
      <c r="Y16" s="432">
        <f t="shared" si="4"/>
        <v>0</v>
      </c>
      <c r="Z16" s="432">
        <f t="shared" si="5"/>
        <v>0</v>
      </c>
      <c r="AA16" s="432">
        <f t="shared" si="6"/>
        <v>0</v>
      </c>
      <c r="AB16" s="432">
        <f t="shared" si="8"/>
        <v>6.5</v>
      </c>
      <c r="AC16" s="432">
        <f t="shared" si="9"/>
        <v>0</v>
      </c>
    </row>
    <row r="17" spans="1:29" ht="15" customHeight="1" x14ac:dyDescent="0.2">
      <c r="A17" s="53" t="str">
        <f t="shared" si="0"/>
        <v>Fr</v>
      </c>
      <c r="B17" s="456">
        <v>44869</v>
      </c>
      <c r="C17" s="458" t="s">
        <v>91</v>
      </c>
      <c r="D17" s="446">
        <v>5</v>
      </c>
      <c r="E17" s="459">
        <v>0.625</v>
      </c>
      <c r="F17" s="460">
        <v>0.84375</v>
      </c>
      <c r="G17" s="460"/>
      <c r="H17" s="461"/>
      <c r="I17" s="462"/>
      <c r="J17" s="463"/>
      <c r="K17" s="462">
        <v>5</v>
      </c>
      <c r="L17" s="464"/>
      <c r="M17" s="462"/>
      <c r="N17" s="465"/>
      <c r="O17" s="465"/>
      <c r="P17" s="465"/>
      <c r="Q17" s="465"/>
      <c r="R17" s="464"/>
      <c r="S17" s="144">
        <f t="shared" si="1"/>
        <v>0</v>
      </c>
      <c r="T17" s="57">
        <f t="shared" si="7"/>
        <v>5.3</v>
      </c>
      <c r="U17" s="467" t="s">
        <v>212</v>
      </c>
      <c r="V17" s="103" t="str">
        <f>IF(OR(C17="U",C17="K",C17="su",C17="Za"),0,IF(SUM(I17:S17)&lt;&gt;T17,"Vorsicht Az",0))</f>
        <v>Vorsicht Az</v>
      </c>
      <c r="W17" s="103">
        <f t="shared" si="3"/>
        <v>0</v>
      </c>
      <c r="X17" s="103"/>
      <c r="Y17" s="432">
        <f t="shared" si="4"/>
        <v>0</v>
      </c>
      <c r="Z17" s="432">
        <f t="shared" si="5"/>
        <v>0</v>
      </c>
      <c r="AA17" s="432">
        <f t="shared" si="6"/>
        <v>0</v>
      </c>
      <c r="AB17" s="432">
        <f>IF((HOUR(F17-E17)+MINUTE(F17-E17)/60)&gt;6,(HOUR(F17-E17)+MINUTE(F17-E17)/60)-0.5,(HOUR(F17-E17)+MINUTE(F17-E17)/60))</f>
        <v>5.25</v>
      </c>
      <c r="AC17" s="432">
        <f>IF((HOUR(H17-G17)+MINUTE(H17-G17)/60)&gt;6,(HOUR(H17-G17)+MINUTE(H17-G17)/60)-0.5,(HOUR(H17-G17)+MINUTE(H17-G17)/60))</f>
        <v>0</v>
      </c>
    </row>
    <row r="18" spans="1:29" ht="15" customHeight="1" x14ac:dyDescent="0.2">
      <c r="A18" s="53" t="str">
        <f t="shared" si="0"/>
        <v>Sa</v>
      </c>
      <c r="B18" s="455">
        <v>44870</v>
      </c>
      <c r="C18" s="453"/>
      <c r="D18" s="445"/>
      <c r="E18" s="411"/>
      <c r="F18" s="412"/>
      <c r="G18" s="412"/>
      <c r="H18" s="447"/>
      <c r="I18" s="413"/>
      <c r="J18" s="418"/>
      <c r="K18" s="413"/>
      <c r="L18" s="414"/>
      <c r="M18" s="413"/>
      <c r="N18" s="415"/>
      <c r="O18" s="415"/>
      <c r="P18" s="415"/>
      <c r="Q18" s="415"/>
      <c r="R18" s="414"/>
      <c r="S18" s="144"/>
      <c r="T18" s="57">
        <f t="shared" si="7"/>
        <v>0</v>
      </c>
      <c r="U18" s="470"/>
      <c r="V18" s="103">
        <f t="shared" si="2"/>
        <v>0</v>
      </c>
      <c r="W18" s="103" t="str">
        <f t="shared" si="3"/>
        <v>Status!</v>
      </c>
      <c r="X18" s="103"/>
      <c r="Y18" s="432">
        <f t="shared" si="4"/>
        <v>0</v>
      </c>
      <c r="Z18" s="432">
        <f t="shared" si="5"/>
        <v>0</v>
      </c>
      <c r="AA18" s="432">
        <f t="shared" si="6"/>
        <v>0</v>
      </c>
      <c r="AB18" s="432">
        <f t="shared" si="8"/>
        <v>0</v>
      </c>
      <c r="AC18" s="432">
        <f t="shared" si="9"/>
        <v>0</v>
      </c>
    </row>
    <row r="19" spans="1:29" ht="15" customHeight="1" x14ac:dyDescent="0.2">
      <c r="A19" s="53" t="str">
        <f t="shared" si="0"/>
        <v>So</v>
      </c>
      <c r="B19" s="456">
        <v>44871</v>
      </c>
      <c r="C19" s="453"/>
      <c r="D19" s="445"/>
      <c r="E19" s="411"/>
      <c r="F19" s="412"/>
      <c r="G19" s="412"/>
      <c r="H19" s="447"/>
      <c r="I19" s="413"/>
      <c r="J19" s="418"/>
      <c r="K19" s="413"/>
      <c r="L19" s="414"/>
      <c r="M19" s="413"/>
      <c r="N19" s="415"/>
      <c r="O19" s="415"/>
      <c r="P19" s="415"/>
      <c r="Q19" s="415"/>
      <c r="R19" s="414"/>
      <c r="S19" s="144">
        <f t="shared" si="1"/>
        <v>0</v>
      </c>
      <c r="T19" s="57">
        <f t="shared" si="7"/>
        <v>0</v>
      </c>
      <c r="U19" s="470"/>
      <c r="V19" s="103">
        <f t="shared" si="2"/>
        <v>0</v>
      </c>
      <c r="W19" s="103" t="str">
        <f t="shared" si="3"/>
        <v>Status!</v>
      </c>
      <c r="X19" s="103"/>
      <c r="Y19" s="432">
        <f t="shared" si="4"/>
        <v>0</v>
      </c>
      <c r="Z19" s="432">
        <f t="shared" si="5"/>
        <v>0</v>
      </c>
      <c r="AA19" s="432">
        <f t="shared" si="6"/>
        <v>0</v>
      </c>
      <c r="AB19" s="432">
        <f t="shared" si="8"/>
        <v>0</v>
      </c>
      <c r="AC19" s="432">
        <f t="shared" si="9"/>
        <v>0</v>
      </c>
    </row>
    <row r="20" spans="1:29" ht="15" customHeight="1" x14ac:dyDescent="0.2">
      <c r="A20" s="53" t="str">
        <f t="shared" si="0"/>
        <v>Mo</v>
      </c>
      <c r="B20" s="455">
        <v>44872</v>
      </c>
      <c r="C20" s="468"/>
      <c r="D20" s="461"/>
      <c r="E20" s="459"/>
      <c r="F20" s="460"/>
      <c r="G20" s="465"/>
      <c r="H20" s="463"/>
      <c r="I20" s="462"/>
      <c r="J20" s="464"/>
      <c r="K20" s="462"/>
      <c r="L20" s="464"/>
      <c r="M20" s="462"/>
      <c r="N20" s="465"/>
      <c r="O20" s="465"/>
      <c r="P20" s="465"/>
      <c r="Q20" s="460"/>
      <c r="R20" s="461"/>
      <c r="S20" s="144">
        <f t="shared" si="1"/>
        <v>0</v>
      </c>
      <c r="T20" s="57">
        <f t="shared" si="7"/>
        <v>0</v>
      </c>
      <c r="U20" s="467"/>
      <c r="V20" s="103">
        <f t="shared" si="2"/>
        <v>0</v>
      </c>
      <c r="W20" s="103" t="str">
        <f t="shared" si="3"/>
        <v>Status!</v>
      </c>
      <c r="X20" s="103"/>
      <c r="Y20" s="432">
        <f t="shared" si="4"/>
        <v>0</v>
      </c>
      <c r="Z20" s="432">
        <f t="shared" si="5"/>
        <v>0</v>
      </c>
      <c r="AA20" s="432">
        <f t="shared" si="6"/>
        <v>0</v>
      </c>
      <c r="AB20" s="432">
        <f t="shared" si="8"/>
        <v>0</v>
      </c>
      <c r="AC20" s="432">
        <f t="shared" si="9"/>
        <v>0</v>
      </c>
    </row>
    <row r="21" spans="1:29" ht="15" customHeight="1" x14ac:dyDescent="0.2">
      <c r="A21" s="53" t="str">
        <f t="shared" si="0"/>
        <v>Di</v>
      </c>
      <c r="B21" s="456">
        <v>44873</v>
      </c>
      <c r="C21" s="468"/>
      <c r="D21" s="461"/>
      <c r="E21" s="459"/>
      <c r="F21" s="460"/>
      <c r="G21" s="465"/>
      <c r="H21" s="463"/>
      <c r="I21" s="462"/>
      <c r="J21" s="464"/>
      <c r="K21" s="462"/>
      <c r="L21" s="464"/>
      <c r="M21" s="462"/>
      <c r="N21" s="465"/>
      <c r="O21" s="465"/>
      <c r="P21" s="465"/>
      <c r="Q21" s="460"/>
      <c r="R21" s="461"/>
      <c r="S21" s="144"/>
      <c r="T21" s="57">
        <f t="shared" si="7"/>
        <v>0</v>
      </c>
      <c r="U21" s="467"/>
      <c r="V21" s="103">
        <f t="shared" si="2"/>
        <v>0</v>
      </c>
      <c r="W21" s="103" t="str">
        <f t="shared" si="3"/>
        <v>Status!</v>
      </c>
      <c r="X21" s="103"/>
      <c r="Y21" s="432">
        <f t="shared" si="4"/>
        <v>0</v>
      </c>
      <c r="Z21" s="432">
        <f t="shared" si="5"/>
        <v>0</v>
      </c>
      <c r="AA21" s="432">
        <f t="shared" si="6"/>
        <v>0</v>
      </c>
      <c r="AB21" s="432">
        <f t="shared" si="8"/>
        <v>0</v>
      </c>
      <c r="AC21" s="432">
        <f t="shared" si="9"/>
        <v>0</v>
      </c>
    </row>
    <row r="22" spans="1:29" ht="15" customHeight="1" x14ac:dyDescent="0.2">
      <c r="A22" s="53" t="str">
        <f t="shared" si="0"/>
        <v>Mi</v>
      </c>
      <c r="B22" s="455">
        <v>44874</v>
      </c>
      <c r="C22" s="458" t="s">
        <v>15</v>
      </c>
      <c r="D22" s="446">
        <v>5</v>
      </c>
      <c r="E22" s="459"/>
      <c r="F22" s="460"/>
      <c r="G22" s="460"/>
      <c r="H22" s="461"/>
      <c r="I22" s="462"/>
      <c r="J22" s="463"/>
      <c r="K22" s="462"/>
      <c r="L22" s="464"/>
      <c r="M22" s="462"/>
      <c r="N22" s="465"/>
      <c r="O22" s="465"/>
      <c r="P22" s="465"/>
      <c r="Q22" s="465"/>
      <c r="R22" s="464"/>
      <c r="S22" s="144">
        <f t="shared" si="1"/>
        <v>5</v>
      </c>
      <c r="T22" s="57">
        <f t="shared" si="7"/>
        <v>5</v>
      </c>
      <c r="U22" s="467"/>
      <c r="V22" s="103">
        <f t="shared" si="2"/>
        <v>0</v>
      </c>
      <c r="W22" s="103">
        <f t="shared" si="3"/>
        <v>0</v>
      </c>
      <c r="X22" s="103"/>
      <c r="Y22" s="432">
        <f t="shared" si="4"/>
        <v>0</v>
      </c>
      <c r="Z22" s="432">
        <f t="shared" si="5"/>
        <v>5</v>
      </c>
      <c r="AA22" s="432">
        <f t="shared" si="6"/>
        <v>0</v>
      </c>
      <c r="AB22" s="432">
        <f t="shared" si="8"/>
        <v>0</v>
      </c>
      <c r="AC22" s="432">
        <f t="shared" si="9"/>
        <v>0</v>
      </c>
    </row>
    <row r="23" spans="1:29" ht="15" customHeight="1" x14ac:dyDescent="0.2">
      <c r="A23" s="53" t="str">
        <f t="shared" si="0"/>
        <v>Do</v>
      </c>
      <c r="B23" s="456">
        <v>44875</v>
      </c>
      <c r="C23" s="458" t="s">
        <v>91</v>
      </c>
      <c r="D23" s="446">
        <v>5</v>
      </c>
      <c r="E23" s="459">
        <v>0.58333333333333337</v>
      </c>
      <c r="F23" s="460">
        <v>0.79166666666666663</v>
      </c>
      <c r="G23" s="460"/>
      <c r="H23" s="461"/>
      <c r="I23" s="462">
        <v>5</v>
      </c>
      <c r="J23" s="463"/>
      <c r="K23" s="462"/>
      <c r="L23" s="464"/>
      <c r="M23" s="462"/>
      <c r="N23" s="465"/>
      <c r="O23" s="465"/>
      <c r="P23" s="465"/>
      <c r="Q23" s="465"/>
      <c r="R23" s="464"/>
      <c r="S23" s="144">
        <f t="shared" si="1"/>
        <v>0</v>
      </c>
      <c r="T23" s="57">
        <f t="shared" si="7"/>
        <v>5</v>
      </c>
      <c r="U23" s="467"/>
      <c r="V23" s="103">
        <f t="shared" si="2"/>
        <v>0</v>
      </c>
      <c r="W23" s="103">
        <f t="shared" si="3"/>
        <v>0</v>
      </c>
      <c r="X23" s="103"/>
      <c r="Y23" s="432">
        <f t="shared" si="4"/>
        <v>0</v>
      </c>
      <c r="Z23" s="432">
        <f t="shared" si="5"/>
        <v>0</v>
      </c>
      <c r="AA23" s="432">
        <f t="shared" si="6"/>
        <v>0</v>
      </c>
      <c r="AB23" s="432">
        <f t="shared" si="8"/>
        <v>5</v>
      </c>
      <c r="AC23" s="432">
        <f t="shared" si="9"/>
        <v>0</v>
      </c>
    </row>
    <row r="24" spans="1:29" ht="15" customHeight="1" x14ac:dyDescent="0.2">
      <c r="A24" s="53" t="str">
        <f t="shared" si="0"/>
        <v>Fr</v>
      </c>
      <c r="B24" s="455">
        <v>44876</v>
      </c>
      <c r="C24" s="458" t="s">
        <v>19</v>
      </c>
      <c r="D24" s="446">
        <v>5</v>
      </c>
      <c r="E24" s="459"/>
      <c r="F24" s="460"/>
      <c r="G24" s="460"/>
      <c r="H24" s="461"/>
      <c r="I24" s="462"/>
      <c r="J24" s="463"/>
      <c r="K24" s="462"/>
      <c r="L24" s="464"/>
      <c r="M24" s="462"/>
      <c r="N24" s="465"/>
      <c r="O24" s="465"/>
      <c r="P24" s="465"/>
      <c r="Q24" s="465"/>
      <c r="R24" s="464"/>
      <c r="S24" s="144">
        <f t="shared" si="1"/>
        <v>5</v>
      </c>
      <c r="T24" s="57">
        <f t="shared" si="7"/>
        <v>5</v>
      </c>
      <c r="U24" s="467"/>
      <c r="V24" s="103">
        <f t="shared" si="2"/>
        <v>0</v>
      </c>
      <c r="W24" s="103">
        <f t="shared" si="3"/>
        <v>0</v>
      </c>
      <c r="X24" s="103"/>
      <c r="Y24" s="432">
        <f t="shared" si="4"/>
        <v>5</v>
      </c>
      <c r="Z24" s="432">
        <f t="shared" si="5"/>
        <v>0</v>
      </c>
      <c r="AA24" s="432">
        <f t="shared" si="6"/>
        <v>0</v>
      </c>
      <c r="AB24" s="432">
        <f t="shared" si="8"/>
        <v>0</v>
      </c>
      <c r="AC24" s="432">
        <f t="shared" si="9"/>
        <v>0</v>
      </c>
    </row>
    <row r="25" spans="1:29" ht="15" customHeight="1" x14ac:dyDescent="0.2">
      <c r="A25" s="53" t="str">
        <f t="shared" si="0"/>
        <v>Sa</v>
      </c>
      <c r="B25" s="456">
        <v>44877</v>
      </c>
      <c r="C25" s="453"/>
      <c r="D25" s="445"/>
      <c r="E25" s="411"/>
      <c r="F25" s="412"/>
      <c r="G25" s="412"/>
      <c r="H25" s="447"/>
      <c r="I25" s="413"/>
      <c r="J25" s="418"/>
      <c r="K25" s="413"/>
      <c r="L25" s="414"/>
      <c r="M25" s="413"/>
      <c r="N25" s="415"/>
      <c r="O25" s="415"/>
      <c r="P25" s="415"/>
      <c r="Q25" s="415"/>
      <c r="R25" s="414"/>
      <c r="S25" s="144"/>
      <c r="T25" s="57">
        <f t="shared" si="7"/>
        <v>0</v>
      </c>
      <c r="U25" s="470"/>
      <c r="V25" s="103">
        <f t="shared" si="2"/>
        <v>0</v>
      </c>
      <c r="W25" s="103" t="str">
        <f t="shared" si="3"/>
        <v>Status!</v>
      </c>
      <c r="X25" s="103"/>
      <c r="Y25" s="432">
        <f t="shared" si="4"/>
        <v>0</v>
      </c>
      <c r="Z25" s="432">
        <f t="shared" si="5"/>
        <v>0</v>
      </c>
      <c r="AA25" s="432">
        <f t="shared" si="6"/>
        <v>0</v>
      </c>
      <c r="AB25" s="432">
        <f t="shared" si="8"/>
        <v>0</v>
      </c>
      <c r="AC25" s="432">
        <f t="shared" si="9"/>
        <v>0</v>
      </c>
    </row>
    <row r="26" spans="1:29" ht="15" customHeight="1" x14ac:dyDescent="0.2">
      <c r="A26" s="53" t="str">
        <f t="shared" si="0"/>
        <v>So</v>
      </c>
      <c r="B26" s="455">
        <v>44878</v>
      </c>
      <c r="C26" s="453"/>
      <c r="D26" s="445"/>
      <c r="E26" s="411"/>
      <c r="F26" s="412"/>
      <c r="G26" s="412"/>
      <c r="H26" s="447"/>
      <c r="I26" s="413"/>
      <c r="J26" s="418"/>
      <c r="K26" s="413"/>
      <c r="L26" s="414"/>
      <c r="M26" s="413"/>
      <c r="N26" s="415"/>
      <c r="O26" s="415"/>
      <c r="P26" s="415"/>
      <c r="Q26" s="415"/>
      <c r="R26" s="414"/>
      <c r="S26" s="144">
        <f t="shared" si="1"/>
        <v>0</v>
      </c>
      <c r="T26" s="57">
        <f t="shared" si="7"/>
        <v>0</v>
      </c>
      <c r="U26" s="470"/>
      <c r="V26" s="103">
        <f t="shared" si="2"/>
        <v>0</v>
      </c>
      <c r="W26" s="103" t="str">
        <f t="shared" si="3"/>
        <v>Status!</v>
      </c>
      <c r="X26" s="103"/>
      <c r="Y26" s="432">
        <f t="shared" si="4"/>
        <v>0</v>
      </c>
      <c r="Z26" s="432">
        <f t="shared" si="5"/>
        <v>0</v>
      </c>
      <c r="AA26" s="432">
        <f t="shared" si="6"/>
        <v>0</v>
      </c>
      <c r="AB26" s="432">
        <f t="shared" si="8"/>
        <v>0</v>
      </c>
      <c r="AC26" s="432">
        <f t="shared" si="9"/>
        <v>0</v>
      </c>
    </row>
    <row r="27" spans="1:29" ht="15" customHeight="1" x14ac:dyDescent="0.2">
      <c r="A27" s="53" t="str">
        <f t="shared" si="0"/>
        <v>Mo</v>
      </c>
      <c r="B27" s="456">
        <v>44879</v>
      </c>
      <c r="C27" s="458"/>
      <c r="D27" s="446"/>
      <c r="E27" s="459"/>
      <c r="F27" s="460"/>
      <c r="G27" s="460"/>
      <c r="H27" s="461"/>
      <c r="I27" s="462"/>
      <c r="J27" s="463"/>
      <c r="K27" s="462"/>
      <c r="L27" s="464"/>
      <c r="M27" s="462"/>
      <c r="N27" s="465"/>
      <c r="O27" s="465"/>
      <c r="P27" s="465"/>
      <c r="Q27" s="465"/>
      <c r="R27" s="464"/>
      <c r="S27" s="144"/>
      <c r="T27" s="57">
        <f t="shared" si="7"/>
        <v>0</v>
      </c>
      <c r="U27" s="467"/>
      <c r="V27" s="103">
        <f t="shared" si="2"/>
        <v>0</v>
      </c>
      <c r="W27" s="103" t="str">
        <f t="shared" si="3"/>
        <v>Status!</v>
      </c>
      <c r="X27" s="103"/>
      <c r="Y27" s="432">
        <f t="shared" si="4"/>
        <v>0</v>
      </c>
      <c r="Z27" s="432">
        <f t="shared" si="5"/>
        <v>0</v>
      </c>
      <c r="AA27" s="432">
        <f t="shared" si="6"/>
        <v>0</v>
      </c>
      <c r="AB27" s="432">
        <f t="shared" si="8"/>
        <v>0</v>
      </c>
      <c r="AC27" s="432">
        <f t="shared" si="9"/>
        <v>0</v>
      </c>
    </row>
    <row r="28" spans="1:29" ht="15" customHeight="1" x14ac:dyDescent="0.2">
      <c r="A28" s="53" t="str">
        <f t="shared" si="0"/>
        <v>Di</v>
      </c>
      <c r="B28" s="455">
        <v>44880</v>
      </c>
      <c r="C28" s="458"/>
      <c r="D28" s="446"/>
      <c r="E28" s="459"/>
      <c r="F28" s="460"/>
      <c r="G28" s="460"/>
      <c r="H28" s="461"/>
      <c r="I28" s="462"/>
      <c r="J28" s="463"/>
      <c r="K28" s="462"/>
      <c r="L28" s="464"/>
      <c r="M28" s="462"/>
      <c r="N28" s="465"/>
      <c r="O28" s="465"/>
      <c r="P28" s="465"/>
      <c r="Q28" s="465"/>
      <c r="R28" s="464"/>
      <c r="S28" s="144"/>
      <c r="T28" s="57">
        <f t="shared" si="7"/>
        <v>0</v>
      </c>
      <c r="U28" s="467"/>
      <c r="V28" s="103">
        <f t="shared" si="2"/>
        <v>0</v>
      </c>
      <c r="W28" s="103" t="str">
        <f t="shared" si="3"/>
        <v>Status!</v>
      </c>
      <c r="X28" s="103"/>
      <c r="Y28" s="432">
        <f t="shared" si="4"/>
        <v>0</v>
      </c>
      <c r="Z28" s="432">
        <f t="shared" si="5"/>
        <v>0</v>
      </c>
      <c r="AA28" s="432">
        <f t="shared" si="6"/>
        <v>0</v>
      </c>
      <c r="AB28" s="432">
        <f t="shared" si="8"/>
        <v>0</v>
      </c>
      <c r="AC28" s="432">
        <f t="shared" si="9"/>
        <v>0</v>
      </c>
    </row>
    <row r="29" spans="1:29" ht="15" customHeight="1" x14ac:dyDescent="0.2">
      <c r="A29" s="53" t="str">
        <f t="shared" si="0"/>
        <v>Mi</v>
      </c>
      <c r="B29" s="456">
        <v>44881</v>
      </c>
      <c r="C29" s="458" t="s">
        <v>91</v>
      </c>
      <c r="D29" s="446">
        <v>5</v>
      </c>
      <c r="E29" s="459">
        <v>0.58333333333333337</v>
      </c>
      <c r="F29" s="460">
        <v>0.79166666666666663</v>
      </c>
      <c r="G29" s="460"/>
      <c r="H29" s="461"/>
      <c r="I29" s="462">
        <v>4</v>
      </c>
      <c r="J29" s="463"/>
      <c r="K29" s="462"/>
      <c r="L29" s="464">
        <v>1</v>
      </c>
      <c r="M29" s="462"/>
      <c r="N29" s="465"/>
      <c r="O29" s="465"/>
      <c r="P29" s="465"/>
      <c r="Q29" s="465"/>
      <c r="R29" s="464"/>
      <c r="S29" s="144">
        <f t="shared" si="1"/>
        <v>0</v>
      </c>
      <c r="T29" s="57">
        <f t="shared" si="7"/>
        <v>5</v>
      </c>
      <c r="U29" s="467"/>
      <c r="V29" s="103">
        <f t="shared" si="2"/>
        <v>0</v>
      </c>
      <c r="W29" s="103">
        <f t="shared" si="3"/>
        <v>0</v>
      </c>
      <c r="X29" s="103"/>
      <c r="Y29" s="432">
        <f t="shared" si="4"/>
        <v>0</v>
      </c>
      <c r="Z29" s="432">
        <f t="shared" si="5"/>
        <v>0</v>
      </c>
      <c r="AA29" s="432">
        <f t="shared" si="6"/>
        <v>0</v>
      </c>
      <c r="AB29" s="432">
        <f t="shared" si="8"/>
        <v>5</v>
      </c>
      <c r="AC29" s="432">
        <f t="shared" si="9"/>
        <v>0</v>
      </c>
    </row>
    <row r="30" spans="1:29" ht="15" customHeight="1" x14ac:dyDescent="0.2">
      <c r="A30" s="53" t="str">
        <f t="shared" si="0"/>
        <v>Do</v>
      </c>
      <c r="B30" s="455">
        <v>44882</v>
      </c>
      <c r="C30" s="458" t="s">
        <v>91</v>
      </c>
      <c r="D30" s="446">
        <v>5</v>
      </c>
      <c r="E30" s="459">
        <v>0.625</v>
      </c>
      <c r="F30" s="460">
        <v>0.91666666666666663</v>
      </c>
      <c r="G30" s="460"/>
      <c r="H30" s="461"/>
      <c r="I30" s="462">
        <v>5</v>
      </c>
      <c r="J30" s="463"/>
      <c r="K30" s="462">
        <v>1</v>
      </c>
      <c r="L30" s="464"/>
      <c r="M30" s="462"/>
      <c r="N30" s="465"/>
      <c r="O30" s="465"/>
      <c r="P30" s="465">
        <v>0.5</v>
      </c>
      <c r="Q30" s="465"/>
      <c r="R30" s="464"/>
      <c r="S30" s="144">
        <f t="shared" si="1"/>
        <v>0</v>
      </c>
      <c r="T30" s="57">
        <f t="shared" si="7"/>
        <v>6.5</v>
      </c>
      <c r="U30" s="467"/>
      <c r="V30" s="103">
        <f t="shared" si="2"/>
        <v>0</v>
      </c>
      <c r="W30" s="103">
        <f t="shared" si="3"/>
        <v>0</v>
      </c>
      <c r="X30" s="103"/>
      <c r="Y30" s="432">
        <f t="shared" si="4"/>
        <v>0</v>
      </c>
      <c r="Z30" s="432">
        <f t="shared" si="5"/>
        <v>0</v>
      </c>
      <c r="AA30" s="432">
        <f t="shared" si="6"/>
        <v>0</v>
      </c>
      <c r="AB30" s="432">
        <f t="shared" si="8"/>
        <v>6.5</v>
      </c>
      <c r="AC30" s="432">
        <f t="shared" si="9"/>
        <v>0</v>
      </c>
    </row>
    <row r="31" spans="1:29" ht="15" customHeight="1" x14ac:dyDescent="0.2">
      <c r="A31" s="53" t="str">
        <f t="shared" si="0"/>
        <v>Fr</v>
      </c>
      <c r="B31" s="456">
        <v>44883</v>
      </c>
      <c r="C31" s="458" t="s">
        <v>91</v>
      </c>
      <c r="D31" s="446">
        <v>5</v>
      </c>
      <c r="E31" s="459">
        <v>0.66666666666666663</v>
      </c>
      <c r="F31" s="460">
        <v>0.95833333333333337</v>
      </c>
      <c r="G31" s="460"/>
      <c r="H31" s="461"/>
      <c r="I31" s="462">
        <v>5</v>
      </c>
      <c r="J31" s="463"/>
      <c r="K31" s="462"/>
      <c r="L31" s="464"/>
      <c r="M31" s="462"/>
      <c r="N31" s="465"/>
      <c r="O31" s="465"/>
      <c r="P31" s="465">
        <v>1.5</v>
      </c>
      <c r="Q31" s="465"/>
      <c r="R31" s="464"/>
      <c r="S31" s="144">
        <f t="shared" si="1"/>
        <v>0</v>
      </c>
      <c r="T31" s="57">
        <f t="shared" si="7"/>
        <v>6.5</v>
      </c>
      <c r="U31" s="467"/>
      <c r="V31" s="103">
        <f t="shared" si="2"/>
        <v>0</v>
      </c>
      <c r="W31" s="103">
        <f t="shared" si="3"/>
        <v>0</v>
      </c>
      <c r="X31" s="103"/>
      <c r="Y31" s="432">
        <f t="shared" si="4"/>
        <v>0</v>
      </c>
      <c r="Z31" s="432">
        <f t="shared" si="5"/>
        <v>0</v>
      </c>
      <c r="AA31" s="432">
        <f t="shared" si="6"/>
        <v>0</v>
      </c>
      <c r="AB31" s="432">
        <f t="shared" si="8"/>
        <v>6.5</v>
      </c>
      <c r="AC31" s="432">
        <f t="shared" si="9"/>
        <v>0</v>
      </c>
    </row>
    <row r="32" spans="1:29" ht="15" customHeight="1" x14ac:dyDescent="0.2">
      <c r="A32" s="53" t="str">
        <f t="shared" si="0"/>
        <v>Sa</v>
      </c>
      <c r="B32" s="455">
        <v>44884</v>
      </c>
      <c r="C32" s="453"/>
      <c r="D32" s="445"/>
      <c r="E32" s="411"/>
      <c r="F32" s="412"/>
      <c r="G32" s="412"/>
      <c r="H32" s="447"/>
      <c r="I32" s="413"/>
      <c r="J32" s="418"/>
      <c r="K32" s="413"/>
      <c r="L32" s="414"/>
      <c r="M32" s="413"/>
      <c r="N32" s="415"/>
      <c r="O32" s="415"/>
      <c r="P32" s="415"/>
      <c r="Q32" s="415"/>
      <c r="R32" s="414"/>
      <c r="S32" s="144">
        <f t="shared" si="1"/>
        <v>0</v>
      </c>
      <c r="T32" s="57">
        <f t="shared" si="7"/>
        <v>0</v>
      </c>
      <c r="U32" s="470"/>
      <c r="V32" s="103">
        <f t="shared" si="2"/>
        <v>0</v>
      </c>
      <c r="W32" s="103" t="str">
        <f t="shared" si="3"/>
        <v>Status!</v>
      </c>
      <c r="X32" s="103"/>
      <c r="Y32" s="432">
        <f t="shared" si="4"/>
        <v>0</v>
      </c>
      <c r="Z32" s="432">
        <f t="shared" si="5"/>
        <v>0</v>
      </c>
      <c r="AA32" s="432">
        <f t="shared" si="6"/>
        <v>0</v>
      </c>
      <c r="AB32" s="432">
        <f t="shared" si="8"/>
        <v>0</v>
      </c>
      <c r="AC32" s="432">
        <f t="shared" si="9"/>
        <v>0</v>
      </c>
    </row>
    <row r="33" spans="1:29" ht="15" customHeight="1" x14ac:dyDescent="0.2">
      <c r="A33" s="53" t="str">
        <f t="shared" si="0"/>
        <v>So</v>
      </c>
      <c r="B33" s="456">
        <v>44885</v>
      </c>
      <c r="C33" s="453"/>
      <c r="D33" s="445"/>
      <c r="E33" s="411"/>
      <c r="F33" s="412"/>
      <c r="G33" s="412"/>
      <c r="H33" s="447"/>
      <c r="I33" s="413"/>
      <c r="J33" s="418"/>
      <c r="K33" s="413"/>
      <c r="L33" s="414"/>
      <c r="M33" s="413"/>
      <c r="N33" s="415"/>
      <c r="O33" s="415"/>
      <c r="P33" s="415"/>
      <c r="Q33" s="415"/>
      <c r="R33" s="414"/>
      <c r="S33" s="144">
        <f t="shared" si="1"/>
        <v>0</v>
      </c>
      <c r="T33" s="57">
        <f t="shared" si="7"/>
        <v>0</v>
      </c>
      <c r="U33" s="470"/>
      <c r="V33" s="103">
        <f t="shared" si="2"/>
        <v>0</v>
      </c>
      <c r="W33" s="103" t="str">
        <f t="shared" si="3"/>
        <v>Status!</v>
      </c>
      <c r="X33" s="103"/>
      <c r="Y33" s="432">
        <f t="shared" si="4"/>
        <v>0</v>
      </c>
      <c r="Z33" s="432">
        <f t="shared" si="5"/>
        <v>0</v>
      </c>
      <c r="AA33" s="432">
        <f t="shared" si="6"/>
        <v>0</v>
      </c>
      <c r="AB33" s="432">
        <f t="shared" si="8"/>
        <v>0</v>
      </c>
      <c r="AC33" s="432">
        <f t="shared" si="9"/>
        <v>0</v>
      </c>
    </row>
    <row r="34" spans="1:29" ht="15" customHeight="1" x14ac:dyDescent="0.2">
      <c r="A34" s="53" t="str">
        <f t="shared" si="0"/>
        <v>Mo</v>
      </c>
      <c r="B34" s="455">
        <v>44886</v>
      </c>
      <c r="C34" s="454" t="s">
        <v>91</v>
      </c>
      <c r="D34" s="446">
        <v>5</v>
      </c>
      <c r="E34" s="459">
        <v>0.66666666666666663</v>
      </c>
      <c r="F34" s="460">
        <v>1</v>
      </c>
      <c r="G34" s="226"/>
      <c r="H34" s="448"/>
      <c r="I34" s="227">
        <v>5</v>
      </c>
      <c r="J34" s="419"/>
      <c r="K34" s="227"/>
      <c r="L34" s="229"/>
      <c r="M34" s="227"/>
      <c r="N34" s="228"/>
      <c r="O34" s="228"/>
      <c r="P34" s="228">
        <v>1.5</v>
      </c>
      <c r="Q34" s="228">
        <v>1</v>
      </c>
      <c r="R34" s="229"/>
      <c r="S34" s="144">
        <f t="shared" si="1"/>
        <v>0</v>
      </c>
      <c r="T34" s="57">
        <f t="shared" si="7"/>
        <v>7.5</v>
      </c>
      <c r="U34" s="467" t="s">
        <v>211</v>
      </c>
      <c r="V34" s="103">
        <f t="shared" si="2"/>
        <v>0</v>
      </c>
      <c r="W34" s="103">
        <f t="shared" si="3"/>
        <v>0</v>
      </c>
      <c r="X34" s="103"/>
      <c r="Y34" s="432">
        <f t="shared" si="4"/>
        <v>0</v>
      </c>
      <c r="Z34" s="432">
        <f t="shared" si="5"/>
        <v>0</v>
      </c>
      <c r="AA34" s="432">
        <f t="shared" si="6"/>
        <v>0</v>
      </c>
      <c r="AB34" s="432">
        <f t="shared" si="8"/>
        <v>7.5</v>
      </c>
      <c r="AC34" s="432">
        <f t="shared" si="9"/>
        <v>0</v>
      </c>
    </row>
    <row r="35" spans="1:29" ht="15" customHeight="1" x14ac:dyDescent="0.2">
      <c r="A35" s="53" t="str">
        <f t="shared" si="0"/>
        <v>Di</v>
      </c>
      <c r="B35" s="456">
        <v>44887</v>
      </c>
      <c r="C35" s="454" t="s">
        <v>91</v>
      </c>
      <c r="D35" s="446">
        <v>5</v>
      </c>
      <c r="E35" s="459">
        <v>0.41666666666666669</v>
      </c>
      <c r="F35" s="460">
        <v>0.625</v>
      </c>
      <c r="G35" s="226"/>
      <c r="H35" s="448"/>
      <c r="I35" s="227"/>
      <c r="J35" s="419"/>
      <c r="K35" s="227"/>
      <c r="L35" s="229"/>
      <c r="M35" s="227"/>
      <c r="N35" s="228">
        <v>5</v>
      </c>
      <c r="O35" s="228"/>
      <c r="P35" s="228"/>
      <c r="Q35" s="228"/>
      <c r="R35" s="229"/>
      <c r="S35" s="144">
        <f t="shared" si="1"/>
        <v>0</v>
      </c>
      <c r="T35" s="57">
        <f t="shared" si="7"/>
        <v>5</v>
      </c>
      <c r="U35" s="467"/>
      <c r="V35" s="103">
        <f t="shared" si="2"/>
        <v>0</v>
      </c>
      <c r="W35" s="103">
        <f t="shared" si="3"/>
        <v>0</v>
      </c>
      <c r="X35" s="103"/>
      <c r="Y35" s="432">
        <f t="shared" si="4"/>
        <v>0</v>
      </c>
      <c r="Z35" s="432">
        <f t="shared" si="5"/>
        <v>0</v>
      </c>
      <c r="AA35" s="432">
        <f t="shared" si="6"/>
        <v>0</v>
      </c>
      <c r="AB35" s="432">
        <f t="shared" si="8"/>
        <v>5</v>
      </c>
      <c r="AC35" s="432">
        <f t="shared" si="9"/>
        <v>0</v>
      </c>
    </row>
    <row r="36" spans="1:29" ht="15" customHeight="1" x14ac:dyDescent="0.2">
      <c r="A36" s="53" t="str">
        <f t="shared" si="0"/>
        <v>Mi</v>
      </c>
      <c r="B36" s="455">
        <v>44888</v>
      </c>
      <c r="C36" s="454"/>
      <c r="D36" s="446"/>
      <c r="E36" s="225"/>
      <c r="F36" s="226"/>
      <c r="G36" s="226"/>
      <c r="H36" s="448"/>
      <c r="I36" s="227"/>
      <c r="J36" s="419"/>
      <c r="K36" s="227"/>
      <c r="L36" s="229"/>
      <c r="M36" s="227"/>
      <c r="N36" s="228"/>
      <c r="O36" s="228"/>
      <c r="P36" s="228"/>
      <c r="Q36" s="228"/>
      <c r="R36" s="229"/>
      <c r="S36" s="144">
        <f t="shared" si="1"/>
        <v>0</v>
      </c>
      <c r="T36" s="57">
        <f t="shared" si="7"/>
        <v>0</v>
      </c>
      <c r="U36" s="469"/>
      <c r="V36" s="103">
        <f t="shared" si="2"/>
        <v>0</v>
      </c>
      <c r="W36" s="103" t="str">
        <f t="shared" si="3"/>
        <v>Status!</v>
      </c>
      <c r="X36" s="103"/>
      <c r="Y36" s="432">
        <f t="shared" si="4"/>
        <v>0</v>
      </c>
      <c r="Z36" s="432">
        <f t="shared" si="5"/>
        <v>0</v>
      </c>
      <c r="AA36" s="432">
        <f t="shared" si="6"/>
        <v>0</v>
      </c>
      <c r="AB36" s="432">
        <f t="shared" si="8"/>
        <v>0</v>
      </c>
      <c r="AC36" s="432">
        <f t="shared" si="9"/>
        <v>0</v>
      </c>
    </row>
    <row r="37" spans="1:29" ht="15" customHeight="1" x14ac:dyDescent="0.2">
      <c r="A37" s="53" t="str">
        <f t="shared" si="0"/>
        <v>Do</v>
      </c>
      <c r="B37" s="456">
        <v>44889</v>
      </c>
      <c r="C37" s="454"/>
      <c r="D37" s="446"/>
      <c r="E37" s="459"/>
      <c r="F37" s="460"/>
      <c r="G37" s="226"/>
      <c r="H37" s="448"/>
      <c r="I37" s="227"/>
      <c r="J37" s="419"/>
      <c r="K37" s="227"/>
      <c r="L37" s="229"/>
      <c r="M37" s="227"/>
      <c r="N37" s="228"/>
      <c r="O37" s="228"/>
      <c r="P37" s="228"/>
      <c r="Q37" s="228"/>
      <c r="R37" s="229"/>
      <c r="S37" s="144">
        <f t="shared" si="1"/>
        <v>0</v>
      </c>
      <c r="T37" s="57">
        <f t="shared" si="7"/>
        <v>0</v>
      </c>
      <c r="U37" s="467"/>
      <c r="V37" s="103">
        <f t="shared" si="2"/>
        <v>0</v>
      </c>
      <c r="W37" s="103" t="str">
        <f t="shared" si="3"/>
        <v>Status!</v>
      </c>
      <c r="X37" s="103"/>
      <c r="Y37" s="432">
        <f t="shared" si="4"/>
        <v>0</v>
      </c>
      <c r="Z37" s="432">
        <f t="shared" si="5"/>
        <v>0</v>
      </c>
      <c r="AA37" s="432">
        <f t="shared" si="6"/>
        <v>0</v>
      </c>
      <c r="AB37" s="432">
        <f t="shared" si="8"/>
        <v>0</v>
      </c>
      <c r="AC37" s="432">
        <f t="shared" si="9"/>
        <v>0</v>
      </c>
    </row>
    <row r="38" spans="1:29" ht="15" customHeight="1" x14ac:dyDescent="0.2">
      <c r="A38" s="53" t="str">
        <f t="shared" si="0"/>
        <v>Fr</v>
      </c>
      <c r="B38" s="455">
        <v>44890</v>
      </c>
      <c r="C38" s="454" t="s">
        <v>91</v>
      </c>
      <c r="D38" s="446">
        <v>5</v>
      </c>
      <c r="E38" s="225">
        <v>0.58333333333333337</v>
      </c>
      <c r="F38" s="226">
        <v>0.79166666666666663</v>
      </c>
      <c r="G38" s="226"/>
      <c r="H38" s="448"/>
      <c r="I38" s="227">
        <v>4</v>
      </c>
      <c r="J38" s="419"/>
      <c r="K38" s="227"/>
      <c r="L38" s="229"/>
      <c r="M38" s="227"/>
      <c r="N38" s="228">
        <v>1</v>
      </c>
      <c r="O38" s="228"/>
      <c r="P38" s="228"/>
      <c r="Q38" s="228"/>
      <c r="R38" s="229"/>
      <c r="S38" s="144">
        <f t="shared" si="1"/>
        <v>0</v>
      </c>
      <c r="T38" s="57">
        <f t="shared" si="7"/>
        <v>5</v>
      </c>
      <c r="U38" s="467"/>
      <c r="V38" s="103">
        <f t="shared" si="2"/>
        <v>0</v>
      </c>
      <c r="W38" s="103">
        <f t="shared" si="3"/>
        <v>0</v>
      </c>
      <c r="X38" s="103"/>
      <c r="Y38" s="432">
        <f t="shared" si="4"/>
        <v>0</v>
      </c>
      <c r="Z38" s="432">
        <f t="shared" si="5"/>
        <v>0</v>
      </c>
      <c r="AA38" s="432">
        <f t="shared" si="6"/>
        <v>0</v>
      </c>
      <c r="AB38" s="432">
        <f t="shared" si="8"/>
        <v>5</v>
      </c>
      <c r="AC38" s="432">
        <f t="shared" si="9"/>
        <v>0</v>
      </c>
    </row>
    <row r="39" spans="1:29" ht="15" customHeight="1" x14ac:dyDescent="0.2">
      <c r="A39" s="53" t="str">
        <f t="shared" si="0"/>
        <v>Sa</v>
      </c>
      <c r="B39" s="456">
        <v>44891</v>
      </c>
      <c r="C39" s="453"/>
      <c r="D39" s="445"/>
      <c r="E39" s="411"/>
      <c r="F39" s="412"/>
      <c r="G39" s="412"/>
      <c r="H39" s="447"/>
      <c r="I39" s="413"/>
      <c r="J39" s="418"/>
      <c r="K39" s="413"/>
      <c r="L39" s="414"/>
      <c r="M39" s="413"/>
      <c r="N39" s="415"/>
      <c r="O39" s="415"/>
      <c r="P39" s="415"/>
      <c r="Q39" s="415"/>
      <c r="R39" s="414"/>
      <c r="S39" s="144">
        <f t="shared" si="1"/>
        <v>0</v>
      </c>
      <c r="T39" s="57">
        <f t="shared" si="7"/>
        <v>0</v>
      </c>
      <c r="U39" s="470"/>
      <c r="V39" s="103">
        <f t="shared" si="2"/>
        <v>0</v>
      </c>
      <c r="W39" s="103" t="str">
        <f t="shared" si="3"/>
        <v>Status!</v>
      </c>
      <c r="X39" s="103"/>
      <c r="Y39" s="432">
        <f t="shared" si="4"/>
        <v>0</v>
      </c>
      <c r="Z39" s="432">
        <f t="shared" si="5"/>
        <v>0</v>
      </c>
      <c r="AA39" s="432">
        <f t="shared" si="6"/>
        <v>0</v>
      </c>
      <c r="AB39" s="432">
        <f t="shared" si="8"/>
        <v>0</v>
      </c>
      <c r="AC39" s="432">
        <f t="shared" si="9"/>
        <v>0</v>
      </c>
    </row>
    <row r="40" spans="1:29" ht="15" customHeight="1" x14ac:dyDescent="0.2">
      <c r="A40" s="53" t="str">
        <f t="shared" si="0"/>
        <v>So</v>
      </c>
      <c r="B40" s="455">
        <v>44892</v>
      </c>
      <c r="C40" s="453"/>
      <c r="D40" s="445"/>
      <c r="E40" s="411"/>
      <c r="F40" s="412"/>
      <c r="G40" s="412"/>
      <c r="H40" s="447"/>
      <c r="I40" s="413"/>
      <c r="J40" s="418"/>
      <c r="K40" s="413"/>
      <c r="L40" s="414"/>
      <c r="M40" s="413"/>
      <c r="N40" s="415"/>
      <c r="O40" s="415"/>
      <c r="P40" s="415"/>
      <c r="Q40" s="415"/>
      <c r="R40" s="414"/>
      <c r="S40" s="144">
        <f t="shared" si="1"/>
        <v>0</v>
      </c>
      <c r="T40" s="57">
        <f t="shared" si="7"/>
        <v>0</v>
      </c>
      <c r="U40" s="470"/>
      <c r="V40" s="103">
        <f t="shared" si="2"/>
        <v>0</v>
      </c>
      <c r="W40" s="103" t="str">
        <f t="shared" si="3"/>
        <v>Status!</v>
      </c>
      <c r="X40" s="103"/>
      <c r="Y40" s="432">
        <f t="shared" si="4"/>
        <v>0</v>
      </c>
      <c r="Z40" s="432">
        <f t="shared" si="5"/>
        <v>0</v>
      </c>
      <c r="AA40" s="432">
        <f t="shared" si="6"/>
        <v>0</v>
      </c>
      <c r="AB40" s="432">
        <f t="shared" si="8"/>
        <v>0</v>
      </c>
      <c r="AC40" s="432">
        <f t="shared" si="9"/>
        <v>0</v>
      </c>
    </row>
    <row r="41" spans="1:29" ht="15" customHeight="1" x14ac:dyDescent="0.2">
      <c r="A41" s="53" t="str">
        <f t="shared" si="0"/>
        <v>Mo</v>
      </c>
      <c r="B41" s="455">
        <v>44893</v>
      </c>
      <c r="C41" s="454" t="s">
        <v>91</v>
      </c>
      <c r="D41" s="446">
        <v>5</v>
      </c>
      <c r="E41" s="225">
        <v>0.58333333333333337</v>
      </c>
      <c r="F41" s="226">
        <v>0.79166666666666663</v>
      </c>
      <c r="G41" s="226"/>
      <c r="H41" s="448"/>
      <c r="I41" s="227">
        <v>4</v>
      </c>
      <c r="J41" s="419"/>
      <c r="K41" s="227"/>
      <c r="L41" s="229"/>
      <c r="M41" s="227"/>
      <c r="N41" s="228"/>
      <c r="O41" s="228">
        <v>1</v>
      </c>
      <c r="P41" s="228"/>
      <c r="Q41" s="228"/>
      <c r="R41" s="446"/>
      <c r="S41" s="144">
        <f t="shared" si="1"/>
        <v>0</v>
      </c>
      <c r="T41" s="57">
        <f t="shared" si="7"/>
        <v>5</v>
      </c>
      <c r="U41" s="467"/>
      <c r="V41" s="103">
        <f t="shared" si="2"/>
        <v>0</v>
      </c>
      <c r="W41" s="103">
        <f t="shared" si="3"/>
        <v>0</v>
      </c>
      <c r="X41" s="103"/>
      <c r="Y41" s="432">
        <f t="shared" si="4"/>
        <v>0</v>
      </c>
      <c r="Z41" s="432">
        <f t="shared" si="5"/>
        <v>0</v>
      </c>
      <c r="AA41" s="432">
        <f t="shared" si="6"/>
        <v>0</v>
      </c>
      <c r="AB41" s="432">
        <f t="shared" si="8"/>
        <v>5</v>
      </c>
      <c r="AC41" s="432">
        <f t="shared" si="9"/>
        <v>0</v>
      </c>
    </row>
    <row r="42" spans="1:29" ht="15" customHeight="1" x14ac:dyDescent="0.2">
      <c r="A42" s="53" t="str">
        <f>IF(B42=0,"",TEXT(B42,"TTT"))</f>
        <v>Di</v>
      </c>
      <c r="B42" s="456">
        <v>44894</v>
      </c>
      <c r="C42" s="454" t="s">
        <v>91</v>
      </c>
      <c r="D42" s="446">
        <v>5</v>
      </c>
      <c r="E42" s="225">
        <v>0.58333333333333337</v>
      </c>
      <c r="F42" s="226">
        <v>0.79166666666666663</v>
      </c>
      <c r="G42" s="226"/>
      <c r="H42" s="448"/>
      <c r="I42" s="227">
        <v>4</v>
      </c>
      <c r="J42" s="419"/>
      <c r="K42" s="227"/>
      <c r="L42" s="229"/>
      <c r="M42" s="227">
        <v>1</v>
      </c>
      <c r="N42" s="228"/>
      <c r="O42" s="228"/>
      <c r="P42" s="228"/>
      <c r="Q42" s="228"/>
      <c r="R42" s="446"/>
      <c r="S42" s="144">
        <f t="shared" si="1"/>
        <v>0</v>
      </c>
      <c r="T42" s="57">
        <f t="shared" si="7"/>
        <v>5</v>
      </c>
      <c r="U42" s="467"/>
      <c r="V42" s="103">
        <f t="shared" si="2"/>
        <v>0</v>
      </c>
      <c r="W42" s="103">
        <f t="shared" si="3"/>
        <v>0</v>
      </c>
      <c r="X42" s="103"/>
      <c r="Y42" s="432">
        <f t="shared" si="4"/>
        <v>0</v>
      </c>
      <c r="Z42" s="432">
        <f t="shared" si="5"/>
        <v>0</v>
      </c>
      <c r="AA42" s="432">
        <f t="shared" si="6"/>
        <v>0</v>
      </c>
      <c r="AB42" s="432">
        <f t="shared" si="8"/>
        <v>5</v>
      </c>
      <c r="AC42" s="432">
        <f t="shared" si="9"/>
        <v>0</v>
      </c>
    </row>
    <row r="43" spans="1:29" ht="15" customHeight="1" x14ac:dyDescent="0.2">
      <c r="A43" s="53" t="str">
        <f>IF(B43=0,"",TEXT(B43,"TTT"))</f>
        <v>Mi</v>
      </c>
      <c r="B43" s="455">
        <v>44895</v>
      </c>
      <c r="C43" s="454"/>
      <c r="D43" s="446"/>
      <c r="E43" s="225"/>
      <c r="F43" s="226"/>
      <c r="G43" s="226"/>
      <c r="H43" s="448"/>
      <c r="I43" s="227"/>
      <c r="J43" s="419"/>
      <c r="K43" s="227"/>
      <c r="L43" s="229"/>
      <c r="M43" s="227"/>
      <c r="N43" s="228"/>
      <c r="O43" s="228"/>
      <c r="P43" s="228"/>
      <c r="Q43" s="228"/>
      <c r="R43" s="229"/>
      <c r="S43" s="144">
        <f t="shared" si="1"/>
        <v>0</v>
      </c>
      <c r="T43" s="57">
        <f t="shared" si="7"/>
        <v>0</v>
      </c>
      <c r="U43" s="467"/>
      <c r="V43" s="103">
        <f t="shared" si="2"/>
        <v>0</v>
      </c>
      <c r="W43" s="103" t="str">
        <f t="shared" si="3"/>
        <v>Status!</v>
      </c>
      <c r="X43" s="103"/>
      <c r="Y43" s="432">
        <f t="shared" si="4"/>
        <v>0</v>
      </c>
      <c r="Z43" s="432">
        <f t="shared" si="5"/>
        <v>0</v>
      </c>
      <c r="AA43" s="432">
        <f t="shared" si="6"/>
        <v>0</v>
      </c>
      <c r="AB43" s="432">
        <f t="shared" si="8"/>
        <v>0</v>
      </c>
      <c r="AC43" s="432">
        <f t="shared" si="9"/>
        <v>0</v>
      </c>
    </row>
    <row r="44" spans="1:29" ht="15" customHeight="1" thickBot="1" x14ac:dyDescent="0.25">
      <c r="A44" s="54"/>
      <c r="B44" s="457"/>
      <c r="C44" s="471"/>
      <c r="D44" s="472"/>
      <c r="E44" s="473"/>
      <c r="F44" s="474"/>
      <c r="G44" s="474"/>
      <c r="H44" s="475"/>
      <c r="I44" s="476"/>
      <c r="J44" s="477"/>
      <c r="K44" s="476"/>
      <c r="L44" s="478"/>
      <c r="M44" s="476"/>
      <c r="N44" s="479"/>
      <c r="O44" s="479"/>
      <c r="P44" s="479"/>
      <c r="Q44" s="479"/>
      <c r="R44" s="478"/>
      <c r="S44" s="114">
        <f t="shared" si="1"/>
        <v>0</v>
      </c>
      <c r="T44" s="37">
        <f t="shared" si="7"/>
        <v>0</v>
      </c>
      <c r="U44" s="480"/>
      <c r="V44" s="103">
        <f t="shared" si="2"/>
        <v>0</v>
      </c>
      <c r="W44" s="103" t="str">
        <f t="shared" si="3"/>
        <v>Status!</v>
      </c>
      <c r="X44" s="103"/>
      <c r="Y44" s="432">
        <f t="shared" si="4"/>
        <v>0</v>
      </c>
      <c r="Z44" s="432">
        <f t="shared" si="5"/>
        <v>0</v>
      </c>
      <c r="AA44" s="432">
        <f t="shared" si="6"/>
        <v>0</v>
      </c>
      <c r="AB44" s="432">
        <f t="shared" si="8"/>
        <v>0</v>
      </c>
      <c r="AC44" s="432">
        <f t="shared" si="9"/>
        <v>0</v>
      </c>
    </row>
    <row r="45" spans="1:29" ht="15" customHeight="1" thickBot="1" x14ac:dyDescent="0.25">
      <c r="D45" s="55">
        <f>SUM(D14:D44)</f>
        <v>75</v>
      </c>
      <c r="E45" s="747" t="s">
        <v>14</v>
      </c>
      <c r="F45" s="748"/>
      <c r="G45" s="748"/>
      <c r="H45" s="749"/>
      <c r="I45" s="55">
        <f>SUM(I14:I44)</f>
        <v>45</v>
      </c>
      <c r="J45" s="449">
        <f t="shared" ref="J45:R45" si="10">SUM(J14:J44)</f>
        <v>0</v>
      </c>
      <c r="K45" s="55">
        <f t="shared" si="10"/>
        <v>6</v>
      </c>
      <c r="L45" s="56">
        <f t="shared" si="10"/>
        <v>1</v>
      </c>
      <c r="M45" s="55">
        <f t="shared" si="10"/>
        <v>2</v>
      </c>
      <c r="N45" s="55">
        <f t="shared" si="10"/>
        <v>6</v>
      </c>
      <c r="O45" s="55">
        <f t="shared" si="10"/>
        <v>1</v>
      </c>
      <c r="P45" s="55">
        <f t="shared" si="10"/>
        <v>5</v>
      </c>
      <c r="Q45" s="55">
        <f t="shared" si="10"/>
        <v>1</v>
      </c>
      <c r="R45" s="56">
        <f t="shared" si="10"/>
        <v>3</v>
      </c>
      <c r="S45" s="451">
        <f>SUM(S14:S44)</f>
        <v>10</v>
      </c>
      <c r="Y45" s="432">
        <f>SUM(Y14:Y44)</f>
        <v>5</v>
      </c>
      <c r="Z45" s="432">
        <f>SUM(Z14:Z44)</f>
        <v>5</v>
      </c>
      <c r="AA45" s="432">
        <f>SUM(AA14:AA44)</f>
        <v>0</v>
      </c>
      <c r="AB45" s="432">
        <f>SUM(AB14:AB44)</f>
        <v>66.25</v>
      </c>
      <c r="AC45" s="432">
        <f>SUM(AC14:AC44)</f>
        <v>4</v>
      </c>
    </row>
    <row r="46" spans="1:29" ht="15" customHeight="1" thickBot="1" x14ac:dyDescent="0.25">
      <c r="J46" s="3"/>
      <c r="K46" s="1"/>
      <c r="L46" s="2"/>
      <c r="M46" s="25"/>
      <c r="N46" s="26"/>
      <c r="O46" s="26"/>
      <c r="Q46" s="1"/>
      <c r="R46" s="1"/>
      <c r="S46" s="1"/>
    </row>
    <row r="47" spans="1:29" ht="15" customHeight="1" x14ac:dyDescent="0.2">
      <c r="H47" s="67" t="s">
        <v>49</v>
      </c>
      <c r="I47" s="68"/>
      <c r="J47" s="420"/>
      <c r="K47" s="104"/>
      <c r="L47" s="69">
        <f>I45+J45</f>
        <v>45</v>
      </c>
      <c r="P47" s="80" t="s">
        <v>69</v>
      </c>
      <c r="Q47" s="81"/>
      <c r="R47" s="81"/>
      <c r="S47" s="82"/>
      <c r="T47" s="139">
        <f>SUM(T14:T44)</f>
        <v>80.3</v>
      </c>
      <c r="U47" s="12"/>
    </row>
    <row r="48" spans="1:29" ht="15" customHeight="1" x14ac:dyDescent="0.2">
      <c r="H48" s="70" t="s">
        <v>20</v>
      </c>
      <c r="I48" s="71"/>
      <c r="J48" s="421"/>
      <c r="K48" s="105"/>
      <c r="L48" s="72">
        <f>K45+L45</f>
        <v>7</v>
      </c>
      <c r="P48" s="84" t="s">
        <v>70</v>
      </c>
      <c r="Q48" s="85"/>
      <c r="R48" s="85"/>
      <c r="S48" s="86"/>
      <c r="T48" s="140">
        <f>T47-T3</f>
        <v>5.2999999999999972</v>
      </c>
    </row>
    <row r="49" spans="2:21" ht="15" customHeight="1" x14ac:dyDescent="0.2">
      <c r="H49" s="73" t="s">
        <v>39</v>
      </c>
      <c r="I49" s="74"/>
      <c r="J49" s="422"/>
      <c r="K49" s="106"/>
      <c r="L49" s="72">
        <f>SUM(M45:S45)</f>
        <v>28</v>
      </c>
      <c r="P49" s="84" t="s">
        <v>71</v>
      </c>
      <c r="Q49" s="87"/>
      <c r="R49" s="87"/>
      <c r="S49" s="88"/>
      <c r="T49" s="141">
        <f>T48+T4</f>
        <v>5.2999999999999972</v>
      </c>
      <c r="U49" s="12"/>
    </row>
    <row r="50" spans="2:21" ht="15" customHeight="1" x14ac:dyDescent="0.2">
      <c r="H50" s="76" t="s">
        <v>10</v>
      </c>
      <c r="I50" s="71"/>
      <c r="J50" s="423"/>
      <c r="K50" s="107"/>
      <c r="L50" s="72">
        <f>SUM(Y14:Y44)</f>
        <v>5</v>
      </c>
      <c r="P50" s="84" t="s">
        <v>47</v>
      </c>
      <c r="Q50" s="90"/>
      <c r="R50" s="90"/>
      <c r="S50" s="91"/>
      <c r="T50" s="142"/>
    </row>
    <row r="51" spans="2:21" ht="15" customHeight="1" thickBot="1" x14ac:dyDescent="0.25">
      <c r="H51" s="77" t="s">
        <v>12</v>
      </c>
      <c r="I51" s="78"/>
      <c r="J51" s="424"/>
      <c r="K51" s="108"/>
      <c r="L51" s="79">
        <f>T8-L50</f>
        <v>10</v>
      </c>
      <c r="P51" s="109" t="s">
        <v>51</v>
      </c>
      <c r="Q51" s="60"/>
      <c r="R51" s="60"/>
      <c r="S51" s="61"/>
      <c r="T51" s="143">
        <f>T49-T50</f>
        <v>5.2999999999999972</v>
      </c>
    </row>
    <row r="52" spans="2:21" ht="15" customHeight="1" x14ac:dyDescent="0.2">
      <c r="Q52" s="1"/>
      <c r="R52" s="1"/>
      <c r="S52" s="1"/>
    </row>
    <row r="53" spans="2:21" ht="15" customHeight="1" x14ac:dyDescent="0.2">
      <c r="P53" s="7"/>
      <c r="S53" s="8"/>
      <c r="T53" s="38"/>
    </row>
    <row r="54" spans="2:21" ht="15" customHeight="1" x14ac:dyDescent="0.2">
      <c r="B54" s="6" t="s">
        <v>16</v>
      </c>
      <c r="O54" s="2" t="s">
        <v>48</v>
      </c>
      <c r="P54" s="7"/>
      <c r="S54" s="8"/>
      <c r="T54" s="38"/>
    </row>
    <row r="55" spans="2:21" ht="15" customHeight="1" x14ac:dyDescent="0.2">
      <c r="O55" s="2"/>
      <c r="P55" s="7"/>
      <c r="S55" s="20"/>
    </row>
    <row r="56" spans="2:21" ht="15" customHeight="1" x14ac:dyDescent="0.2">
      <c r="B56" s="21"/>
      <c r="C56" s="22"/>
      <c r="D56" s="23"/>
      <c r="E56" s="23"/>
      <c r="F56" s="23"/>
      <c r="G56" s="23"/>
      <c r="N56" s="23"/>
      <c r="O56" s="24"/>
      <c r="P56" s="22"/>
      <c r="Q56" s="22"/>
      <c r="S56" s="8"/>
    </row>
  </sheetData>
  <sheetProtection algorithmName="SHA-512" hashValue="qPRqSzCdYfFcyu8KJMwa6NBSYsAytQf3gEB7zTHBwkRO7jHvgz1bKufNCMTTjPtn7g8pg8ZIsy3jPTJv6c57uQ==" saltValue="J467nqHt62feb+CYE4DRng==" spinCount="100000" sheet="1" selectLockedCells="1"/>
  <mergeCells count="13">
    <mergeCell ref="E4:I4"/>
    <mergeCell ref="E11:H11"/>
    <mergeCell ref="M12:S12"/>
    <mergeCell ref="I11:S11"/>
    <mergeCell ref="I12:J12"/>
    <mergeCell ref="K12:L12"/>
    <mergeCell ref="E45:H45"/>
    <mergeCell ref="C12:D12"/>
    <mergeCell ref="C11:D11"/>
    <mergeCell ref="E5:I5"/>
    <mergeCell ref="E7:I7"/>
    <mergeCell ref="E8:I8"/>
    <mergeCell ref="E9:I9"/>
  </mergeCells>
  <phoneticPr fontId="3" type="noConversion"/>
  <conditionalFormatting sqref="C34:D35 G34:R35 C36:R36 C37:D37 G37:R37 C38:R38 C41:R44">
    <cfRule type="expression" dxfId="1" priority="42">
      <formula>OR(WEEKDAY($B34)=1,WEEKDAY($B34)=7)</formula>
    </cfRule>
  </conditionalFormatting>
  <dataValidations count="1">
    <dataValidation type="list" allowBlank="1" showInputMessage="1" showErrorMessage="1" sqref="C14:C43">
      <formula1>"D,U,K,SU"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60" orientation="landscape" horizontalDpi="300" verticalDpi="4294967292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31063BB3-EBF2-4F19-8283-13A8819CEF3C}">
            <xm:f>IF( COUNTIF(Konfiguration!$N$5:$N$19,$B34)=1,TRUE(),FALSE()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C34:D35 G34:R35 C36:R36 C37:D37 G37:R37 C38:R38 C41:R44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C2:P21"/>
  <sheetViews>
    <sheetView showGridLines="0" defaultGridColor="0" colorId="62" workbookViewId="0">
      <selection activeCell="D10" sqref="D10"/>
    </sheetView>
  </sheetViews>
  <sheetFormatPr baseColWidth="10" defaultColWidth="11.42578125" defaultRowHeight="12.75" x14ac:dyDescent="0.2"/>
  <cols>
    <col min="1" max="2" width="4.140625" style="44" customWidth="1"/>
    <col min="3" max="3" width="37.5703125" style="44" customWidth="1"/>
    <col min="4" max="15" width="8.140625" style="44" bestFit="1" customWidth="1"/>
    <col min="16" max="16" width="9.5703125" style="44" customWidth="1"/>
    <col min="17" max="16384" width="11.42578125" style="44"/>
  </cols>
  <sheetData>
    <row r="2" spans="3:16" ht="15.75" x14ac:dyDescent="0.25">
      <c r="C2" s="209" t="s">
        <v>207</v>
      </c>
    </row>
    <row r="5" spans="3:16" ht="15.75" thickBot="1" x14ac:dyDescent="0.3">
      <c r="C5" s="403" t="s">
        <v>265</v>
      </c>
    </row>
    <row r="7" spans="3:16" ht="15.75" thickBot="1" x14ac:dyDescent="0.3">
      <c r="C7" s="178" t="s">
        <v>307</v>
      </c>
    </row>
    <row r="8" spans="3:16" ht="13.5" thickBot="1" x14ac:dyDescent="0.25"/>
    <row r="9" spans="3:16" ht="13.5" thickBot="1" x14ac:dyDescent="0.25">
      <c r="C9" s="173"/>
      <c r="D9" s="171" t="s">
        <v>74</v>
      </c>
      <c r="E9" s="172" t="s">
        <v>127</v>
      </c>
      <c r="F9" s="172" t="s">
        <v>128</v>
      </c>
      <c r="G9" s="172" t="s">
        <v>93</v>
      </c>
      <c r="H9" s="172" t="s">
        <v>129</v>
      </c>
      <c r="I9" s="172" t="s">
        <v>130</v>
      </c>
      <c r="J9" s="172" t="s">
        <v>131</v>
      </c>
      <c r="K9" s="172" t="s">
        <v>137</v>
      </c>
      <c r="L9" s="172" t="s">
        <v>133</v>
      </c>
      <c r="M9" s="172" t="s">
        <v>134</v>
      </c>
      <c r="N9" s="172" t="s">
        <v>135</v>
      </c>
      <c r="O9" s="179" t="s">
        <v>136</v>
      </c>
      <c r="P9" s="115" t="s">
        <v>142</v>
      </c>
    </row>
    <row r="10" spans="3:16" x14ac:dyDescent="0.2">
      <c r="C10" s="174" t="s">
        <v>132</v>
      </c>
      <c r="D10" s="398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400"/>
      <c r="P10" s="182">
        <f>SUM(D10:O10)</f>
        <v>0</v>
      </c>
    </row>
    <row r="11" spans="3:16" ht="13.5" thickBot="1" x14ac:dyDescent="0.25">
      <c r="C11" s="168" t="s">
        <v>138</v>
      </c>
      <c r="D11" s="401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400"/>
      <c r="P11" s="183">
        <f>SUM(D11:O11)</f>
        <v>0</v>
      </c>
    </row>
    <row r="12" spans="3:16" ht="13.5" thickBot="1" x14ac:dyDescent="0.25">
      <c r="C12" s="169" t="s">
        <v>139</v>
      </c>
      <c r="D12" s="175">
        <f>SUM(D10:D11)</f>
        <v>0</v>
      </c>
      <c r="E12" s="175">
        <f t="shared" ref="E12:P12" si="0">SUM(E10:E11)</f>
        <v>0</v>
      </c>
      <c r="F12" s="175">
        <f t="shared" si="0"/>
        <v>0</v>
      </c>
      <c r="G12" s="175">
        <f t="shared" si="0"/>
        <v>0</v>
      </c>
      <c r="H12" s="175">
        <f t="shared" si="0"/>
        <v>0</v>
      </c>
      <c r="I12" s="175">
        <f t="shared" si="0"/>
        <v>0</v>
      </c>
      <c r="J12" s="175">
        <f t="shared" si="0"/>
        <v>0</v>
      </c>
      <c r="K12" s="175">
        <f t="shared" si="0"/>
        <v>0</v>
      </c>
      <c r="L12" s="175">
        <f t="shared" si="0"/>
        <v>0</v>
      </c>
      <c r="M12" s="175">
        <f t="shared" si="0"/>
        <v>0</v>
      </c>
      <c r="N12" s="175">
        <f t="shared" si="0"/>
        <v>0</v>
      </c>
      <c r="O12" s="180">
        <f t="shared" si="0"/>
        <v>0</v>
      </c>
      <c r="P12" s="184">
        <f t="shared" si="0"/>
        <v>0</v>
      </c>
    </row>
    <row r="13" spans="3:16" ht="13.5" thickBot="1" x14ac:dyDescent="0.25">
      <c r="C13" s="186" t="s">
        <v>143</v>
      </c>
      <c r="D13" s="177">
        <f>D10*D16+D11*D17</f>
        <v>0</v>
      </c>
      <c r="E13" s="177">
        <f>E10*D16+E11*D17</f>
        <v>0</v>
      </c>
      <c r="F13" s="177">
        <f>F10*D16+F11*D17</f>
        <v>0</v>
      </c>
      <c r="G13" s="177">
        <f>G10*D16+G11*D17</f>
        <v>0</v>
      </c>
      <c r="H13" s="177">
        <f>H10*D16+H11*D17</f>
        <v>0</v>
      </c>
      <c r="I13" s="177">
        <f>I10*D16+I11*D17</f>
        <v>0</v>
      </c>
      <c r="J13" s="177">
        <f>J10*D16+J11*D17</f>
        <v>0</v>
      </c>
      <c r="K13" s="177">
        <f>K10*D16+K11*D17</f>
        <v>0</v>
      </c>
      <c r="L13" s="177">
        <f>L10*D16+L11*D17</f>
        <v>0</v>
      </c>
      <c r="M13" s="177">
        <f>M10*D16+M11*D17</f>
        <v>0</v>
      </c>
      <c r="N13" s="177">
        <f>N10*D16+N11*D17</f>
        <v>0</v>
      </c>
      <c r="O13" s="181">
        <f>O10*D16+O11*D17</f>
        <v>0</v>
      </c>
      <c r="P13" s="185">
        <f>SUM(D13:O13)</f>
        <v>0</v>
      </c>
    </row>
    <row r="16" spans="3:16" x14ac:dyDescent="0.2">
      <c r="C16" s="170" t="s">
        <v>141</v>
      </c>
      <c r="D16" s="402"/>
      <c r="E16" s="300"/>
      <c r="G16" s="44" t="s">
        <v>267</v>
      </c>
    </row>
    <row r="17" spans="3:6" x14ac:dyDescent="0.2">
      <c r="C17" s="170" t="s">
        <v>140</v>
      </c>
      <c r="D17" s="402"/>
      <c r="E17" s="176"/>
      <c r="F17" s="176"/>
    </row>
    <row r="19" spans="3:6" x14ac:dyDescent="0.2">
      <c r="C19" s="44" t="s">
        <v>314</v>
      </c>
    </row>
    <row r="20" spans="3:6" x14ac:dyDescent="0.2">
      <c r="C20" s="44" t="s">
        <v>316</v>
      </c>
    </row>
    <row r="21" spans="3:6" x14ac:dyDescent="0.2">
      <c r="C21" s="44" t="s">
        <v>315</v>
      </c>
    </row>
  </sheetData>
  <sheetProtection algorithmName="SHA-512" hashValue="inpSmYWQ6dSvfDNm2yEey13+1Z0MB+VQXHmg0OZ+1zGTj1fx0z5EUtEtC+tEaszArV/yqasApiLjdfsUFVS+3A==" saltValue="a35PfDfMcJwea2YeE4ZUvQ==" spinCount="100000" sheet="1" formatColumns="0" selectLockedCells="1"/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P12" formula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pageSetUpPr autoPageBreaks="0"/>
  </sheetPr>
  <dimension ref="B2:N54"/>
  <sheetViews>
    <sheetView showGridLines="0" defaultGridColor="0" topLeftCell="A25" colorId="18" zoomScaleNormal="100" workbookViewId="0">
      <selection activeCell="D29" sqref="D29"/>
    </sheetView>
  </sheetViews>
  <sheetFormatPr baseColWidth="10" defaultColWidth="11.42578125" defaultRowHeight="12.75" x14ac:dyDescent="0.2"/>
  <cols>
    <col min="1" max="1" width="4.28515625" style="44" customWidth="1"/>
    <col min="2" max="2" width="4.42578125" style="44" bestFit="1" customWidth="1"/>
    <col min="3" max="3" width="46.28515625" style="44" bestFit="1" customWidth="1"/>
    <col min="4" max="4" width="10.85546875" style="44" bestFit="1" customWidth="1"/>
    <col min="5" max="5" width="7.28515625" style="44" bestFit="1" customWidth="1"/>
    <col min="6" max="6" width="3.7109375" style="44" customWidth="1"/>
    <col min="7" max="7" width="105.28515625" style="44" bestFit="1" customWidth="1"/>
    <col min="8" max="9" width="13.42578125" style="44" bestFit="1" customWidth="1"/>
    <col min="10" max="10" width="5.140625" style="44" bestFit="1" customWidth="1"/>
    <col min="11" max="11" width="35.140625" style="44" customWidth="1"/>
    <col min="12" max="12" width="9.140625" style="44" bestFit="1" customWidth="1"/>
    <col min="13" max="13" width="29.85546875" style="44" bestFit="1" customWidth="1"/>
    <col min="14" max="14" width="8.42578125" style="44" bestFit="1" customWidth="1"/>
    <col min="15" max="16384" width="11.42578125" style="44"/>
  </cols>
  <sheetData>
    <row r="2" spans="3:14" ht="18" x14ac:dyDescent="0.25">
      <c r="C2" s="164" t="s">
        <v>122</v>
      </c>
    </row>
    <row r="3" spans="3:14" ht="13.5" thickBot="1" x14ac:dyDescent="0.25"/>
    <row r="4" spans="3:14" s="45" customFormat="1" ht="15" customHeight="1" x14ac:dyDescent="0.2">
      <c r="C4" s="155" t="s">
        <v>80</v>
      </c>
      <c r="D4" s="780" t="s">
        <v>261</v>
      </c>
      <c r="E4" s="781"/>
      <c r="F4" s="192"/>
      <c r="G4" s="44" t="s">
        <v>94</v>
      </c>
      <c r="K4" s="43"/>
      <c r="L4" s="146"/>
      <c r="M4" s="146"/>
      <c r="N4" s="146"/>
    </row>
    <row r="5" spans="3:14" s="45" customFormat="1" ht="15" customHeight="1" x14ac:dyDescent="0.2">
      <c r="C5" s="156" t="s">
        <v>77</v>
      </c>
      <c r="D5" s="123"/>
      <c r="E5" s="166">
        <v>2024</v>
      </c>
      <c r="F5" s="47"/>
      <c r="G5" s="44" t="s">
        <v>95</v>
      </c>
    </row>
    <row r="6" spans="3:14" s="45" customFormat="1" ht="15" customHeight="1" x14ac:dyDescent="0.2">
      <c r="C6" s="126" t="s">
        <v>78</v>
      </c>
      <c r="D6" s="123"/>
      <c r="E6" s="166">
        <v>37</v>
      </c>
      <c r="F6" s="47"/>
      <c r="G6" s="44" t="s">
        <v>297</v>
      </c>
    </row>
    <row r="7" spans="3:14" s="45" customFormat="1" ht="15" customHeight="1" x14ac:dyDescent="0.2">
      <c r="C7" s="126" t="s">
        <v>79</v>
      </c>
      <c r="D7" s="123"/>
      <c r="E7" s="166">
        <v>37</v>
      </c>
      <c r="F7" s="47"/>
      <c r="G7" s="44" t="s">
        <v>96</v>
      </c>
    </row>
    <row r="8" spans="3:14" s="45" customFormat="1" ht="15" customHeight="1" x14ac:dyDescent="0.2">
      <c r="C8" s="156" t="s">
        <v>81</v>
      </c>
      <c r="D8" s="123"/>
      <c r="E8" s="166">
        <v>0</v>
      </c>
      <c r="F8" s="47"/>
      <c r="G8" s="44" t="s">
        <v>97</v>
      </c>
    </row>
    <row r="9" spans="3:14" s="45" customFormat="1" ht="15" customHeight="1" x14ac:dyDescent="0.2">
      <c r="C9" s="156" t="s">
        <v>82</v>
      </c>
      <c r="D9" s="123"/>
      <c r="E9" s="166">
        <v>0</v>
      </c>
      <c r="F9" s="47"/>
      <c r="G9" s="44" t="s">
        <v>126</v>
      </c>
    </row>
    <row r="10" spans="3:14" s="45" customFormat="1" ht="15" customHeight="1" x14ac:dyDescent="0.2">
      <c r="C10" s="126" t="s">
        <v>83</v>
      </c>
      <c r="D10" s="123"/>
      <c r="E10" s="166" t="s">
        <v>266</v>
      </c>
      <c r="F10" s="47"/>
      <c r="G10" s="44" t="s">
        <v>152</v>
      </c>
    </row>
    <row r="11" spans="3:14" ht="13.5" thickBot="1" x14ac:dyDescent="0.25">
      <c r="C11" s="157" t="s">
        <v>84</v>
      </c>
      <c r="D11" s="128"/>
      <c r="E11" s="167"/>
      <c r="F11" s="47"/>
      <c r="G11" s="44" t="s">
        <v>110</v>
      </c>
    </row>
    <row r="12" spans="3:14" ht="13.5" thickBot="1" x14ac:dyDescent="0.25">
      <c r="C12" s="145"/>
      <c r="E12" s="43"/>
      <c r="F12" s="43"/>
      <c r="G12" s="44" t="s">
        <v>165</v>
      </c>
    </row>
    <row r="13" spans="3:14" ht="13.5" thickBot="1" x14ac:dyDescent="0.25">
      <c r="C13" s="116" t="s">
        <v>59</v>
      </c>
      <c r="D13" s="117"/>
      <c r="I13" s="46"/>
    </row>
    <row r="14" spans="3:14" ht="13.5" thickBot="1" x14ac:dyDescent="0.25">
      <c r="C14" s="152" t="s">
        <v>85</v>
      </c>
      <c r="D14" s="153"/>
      <c r="I14" s="46"/>
    </row>
    <row r="15" spans="3:14" x14ac:dyDescent="0.2">
      <c r="C15" s="118" t="s">
        <v>62</v>
      </c>
      <c r="D15" s="119">
        <v>52</v>
      </c>
      <c r="F15" s="147" t="s">
        <v>98</v>
      </c>
      <c r="I15" s="46"/>
      <c r="L15" s="48"/>
    </row>
    <row r="16" spans="3:14" ht="13.5" thickBot="1" x14ac:dyDescent="0.25">
      <c r="C16" s="121" t="s">
        <v>26</v>
      </c>
      <c r="D16" s="122">
        <f>D15*E6</f>
        <v>1924</v>
      </c>
      <c r="F16" s="44" t="s">
        <v>99</v>
      </c>
      <c r="I16" s="46"/>
      <c r="L16" s="48"/>
    </row>
    <row r="17" spans="2:12" x14ac:dyDescent="0.2">
      <c r="C17" s="118" t="s">
        <v>27</v>
      </c>
      <c r="D17" s="125">
        <v>5</v>
      </c>
      <c r="F17" s="44" t="s">
        <v>278</v>
      </c>
      <c r="I17" s="46"/>
      <c r="L17" s="48"/>
    </row>
    <row r="18" spans="2:12" x14ac:dyDescent="0.2">
      <c r="C18" s="126" t="s">
        <v>57</v>
      </c>
      <c r="D18" s="127">
        <f>Konfiguration!O21</f>
        <v>2.4</v>
      </c>
      <c r="F18" s="44" t="s">
        <v>106</v>
      </c>
      <c r="I18" s="46"/>
      <c r="L18" s="48"/>
    </row>
    <row r="19" spans="2:12" x14ac:dyDescent="0.2">
      <c r="C19" s="126" t="s">
        <v>75</v>
      </c>
      <c r="D19" s="127">
        <v>2</v>
      </c>
      <c r="F19" s="44" t="s">
        <v>106</v>
      </c>
      <c r="I19" s="46"/>
      <c r="L19" s="48"/>
    </row>
    <row r="20" spans="2:12" ht="13.5" thickBot="1" x14ac:dyDescent="0.25">
      <c r="C20" s="121" t="s">
        <v>58</v>
      </c>
      <c r="D20" s="122">
        <v>1</v>
      </c>
      <c r="F20" s="44" t="s">
        <v>107</v>
      </c>
      <c r="I20" s="46"/>
      <c r="L20" s="48"/>
    </row>
    <row r="21" spans="2:12" x14ac:dyDescent="0.2">
      <c r="C21" s="118" t="s">
        <v>61</v>
      </c>
      <c r="D21" s="125">
        <f>SUM(D17:D20)</f>
        <v>10.4</v>
      </c>
      <c r="F21" s="44" t="s">
        <v>102</v>
      </c>
      <c r="I21" s="46"/>
      <c r="L21" s="48"/>
    </row>
    <row r="22" spans="2:12" ht="13.5" thickBot="1" x14ac:dyDescent="0.25">
      <c r="C22" s="121" t="s">
        <v>76</v>
      </c>
      <c r="D22" s="122">
        <f>D15-D21</f>
        <v>41.6</v>
      </c>
      <c r="F22" s="44" t="s">
        <v>101</v>
      </c>
      <c r="I22" s="46"/>
      <c r="L22" s="48"/>
    </row>
    <row r="23" spans="2:12" ht="13.5" thickBot="1" x14ac:dyDescent="0.25">
      <c r="C23" s="130" t="s">
        <v>56</v>
      </c>
      <c r="D23" s="131">
        <f>E6*D22</f>
        <v>1539.2</v>
      </c>
      <c r="F23" s="44" t="s">
        <v>100</v>
      </c>
      <c r="I23" s="46"/>
      <c r="L23" s="48"/>
    </row>
    <row r="24" spans="2:12" ht="13.5" thickBot="1" x14ac:dyDescent="0.25">
      <c r="C24" s="45"/>
      <c r="I24" s="46"/>
      <c r="L24" s="48"/>
    </row>
    <row r="25" spans="2:12" ht="13.5" thickBot="1" x14ac:dyDescent="0.25">
      <c r="C25" s="116" t="s">
        <v>60</v>
      </c>
      <c r="D25" s="117"/>
      <c r="I25" s="46"/>
      <c r="L25" s="48"/>
    </row>
    <row r="26" spans="2:12" x14ac:dyDescent="0.2">
      <c r="C26" s="148" t="s">
        <v>29</v>
      </c>
      <c r="D26" s="120">
        <f>IF(E6&lt;E7, "Fehler!", D16/E6*E7)</f>
        <v>1924</v>
      </c>
      <c r="F26" s="44" t="s">
        <v>103</v>
      </c>
      <c r="I26" s="46"/>
      <c r="L26" s="48"/>
    </row>
    <row r="27" spans="2:12" x14ac:dyDescent="0.2">
      <c r="C27" s="149" t="s">
        <v>30</v>
      </c>
      <c r="D27" s="124">
        <f>(100/E6*E7)</f>
        <v>100</v>
      </c>
      <c r="F27" s="44" t="s">
        <v>104</v>
      </c>
      <c r="I27" s="46"/>
      <c r="L27" s="48"/>
    </row>
    <row r="28" spans="2:12" x14ac:dyDescent="0.2">
      <c r="C28" s="149" t="s">
        <v>31</v>
      </c>
      <c r="D28" s="124">
        <f>E7*D17</f>
        <v>185</v>
      </c>
      <c r="F28" s="44" t="s">
        <v>105</v>
      </c>
      <c r="I28" s="46"/>
      <c r="L28" s="48"/>
    </row>
    <row r="29" spans="2:12" x14ac:dyDescent="0.2">
      <c r="C29" s="150" t="s">
        <v>63</v>
      </c>
      <c r="D29" s="124">
        <f>D26-D30</f>
        <v>384.79999999999995</v>
      </c>
      <c r="F29" s="44" t="s">
        <v>108</v>
      </c>
      <c r="I29" s="46"/>
      <c r="L29" s="48"/>
    </row>
    <row r="30" spans="2:12" ht="13.5" thickBot="1" x14ac:dyDescent="0.25">
      <c r="C30" s="151" t="s">
        <v>32</v>
      </c>
      <c r="D30" s="129">
        <f>D26-(E7*D21)</f>
        <v>1539.2</v>
      </c>
      <c r="F30" s="44" t="s">
        <v>109</v>
      </c>
      <c r="I30" s="46"/>
      <c r="L30" s="48"/>
    </row>
    <row r="31" spans="2:12" ht="13.5" thickBot="1" x14ac:dyDescent="0.25">
      <c r="C31" s="45"/>
      <c r="I31" s="46"/>
      <c r="L31" s="48"/>
    </row>
    <row r="32" spans="2:12" ht="13.5" thickBot="1" x14ac:dyDescent="0.25">
      <c r="B32" s="782" t="s">
        <v>189</v>
      </c>
      <c r="C32" s="783"/>
      <c r="D32" s="784"/>
      <c r="E32"/>
      <c r="I32" s="46"/>
      <c r="L32" s="48"/>
    </row>
    <row r="33" spans="2:7" ht="13.5" thickBot="1" x14ac:dyDescent="0.25">
      <c r="B33" s="115" t="s">
        <v>180</v>
      </c>
      <c r="C33" s="115" t="s">
        <v>45</v>
      </c>
      <c r="D33" s="115" t="s">
        <v>181</v>
      </c>
      <c r="F33" s="44" t="s">
        <v>293</v>
      </c>
    </row>
    <row r="34" spans="2:7" x14ac:dyDescent="0.2">
      <c r="B34" s="216" t="s">
        <v>177</v>
      </c>
      <c r="C34" s="661">
        <v>45292</v>
      </c>
      <c r="D34" s="216">
        <v>1</v>
      </c>
      <c r="G34" s="44" t="s">
        <v>198</v>
      </c>
    </row>
    <row r="35" spans="2:7" x14ac:dyDescent="0.2">
      <c r="B35" s="217" t="s">
        <v>308</v>
      </c>
      <c r="C35" s="218">
        <v>45297</v>
      </c>
      <c r="D35" s="217">
        <v>0</v>
      </c>
      <c r="G35" s="44" t="s">
        <v>196</v>
      </c>
    </row>
    <row r="36" spans="2:7" x14ac:dyDescent="0.2">
      <c r="B36" s="217" t="s">
        <v>177</v>
      </c>
      <c r="C36" s="218">
        <v>45383</v>
      </c>
      <c r="D36" s="217">
        <v>1</v>
      </c>
      <c r="G36" s="44" t="s">
        <v>197</v>
      </c>
    </row>
    <row r="37" spans="2:7" x14ac:dyDescent="0.2">
      <c r="B37" s="217" t="s">
        <v>176</v>
      </c>
      <c r="C37" s="218">
        <v>44682</v>
      </c>
      <c r="D37" s="217">
        <v>1</v>
      </c>
      <c r="F37" s="44" t="s">
        <v>232</v>
      </c>
    </row>
    <row r="38" spans="2:7" x14ac:dyDescent="0.2">
      <c r="B38" s="217" t="s">
        <v>112</v>
      </c>
      <c r="C38" s="218">
        <v>45421</v>
      </c>
      <c r="D38" s="217">
        <v>1</v>
      </c>
      <c r="G38" s="44" t="s">
        <v>199</v>
      </c>
    </row>
    <row r="39" spans="2:7" x14ac:dyDescent="0.2">
      <c r="B39" s="217" t="s">
        <v>177</v>
      </c>
      <c r="C39" s="218">
        <v>45432</v>
      </c>
      <c r="D39" s="217">
        <v>1</v>
      </c>
    </row>
    <row r="40" spans="2:7" x14ac:dyDescent="0.2">
      <c r="B40" s="217" t="s">
        <v>112</v>
      </c>
      <c r="C40" s="218">
        <v>45442</v>
      </c>
      <c r="D40" s="217">
        <v>1</v>
      </c>
    </row>
    <row r="41" spans="2:7" x14ac:dyDescent="0.2">
      <c r="B41" s="217" t="s">
        <v>112</v>
      </c>
      <c r="C41" s="218">
        <v>45519</v>
      </c>
      <c r="D41" s="217">
        <v>1</v>
      </c>
      <c r="F41" s="44" t="s">
        <v>200</v>
      </c>
    </row>
    <row r="42" spans="2:7" x14ac:dyDescent="0.2">
      <c r="B42" s="217" t="s">
        <v>308</v>
      </c>
      <c r="C42" s="218">
        <v>45591</v>
      </c>
      <c r="D42" s="217">
        <v>0</v>
      </c>
      <c r="F42" s="45"/>
      <c r="G42" s="44" t="s">
        <v>229</v>
      </c>
    </row>
    <row r="43" spans="2:7" x14ac:dyDescent="0.2">
      <c r="B43" s="217" t="s">
        <v>113</v>
      </c>
      <c r="C43" s="218">
        <v>44866</v>
      </c>
      <c r="D43" s="217">
        <v>1</v>
      </c>
      <c r="F43" s="45"/>
    </row>
    <row r="44" spans="2:7" x14ac:dyDescent="0.2">
      <c r="B44" s="217" t="s">
        <v>178</v>
      </c>
      <c r="C44" s="218">
        <v>44903</v>
      </c>
      <c r="D44" s="217">
        <v>0</v>
      </c>
      <c r="F44" s="44" t="s">
        <v>187</v>
      </c>
    </row>
    <row r="45" spans="2:7" x14ac:dyDescent="0.2">
      <c r="B45" s="217" t="s">
        <v>179</v>
      </c>
      <c r="C45" s="218">
        <v>44919</v>
      </c>
      <c r="D45" s="217">
        <v>1</v>
      </c>
      <c r="F45" s="45"/>
    </row>
    <row r="46" spans="2:7" x14ac:dyDescent="0.2">
      <c r="B46" s="217" t="s">
        <v>176</v>
      </c>
      <c r="C46" s="218">
        <v>44920</v>
      </c>
      <c r="D46" s="217">
        <v>1</v>
      </c>
      <c r="F46" s="44" t="s">
        <v>188</v>
      </c>
    </row>
    <row r="47" spans="2:7" x14ac:dyDescent="0.2">
      <c r="B47" s="219" t="s">
        <v>112</v>
      </c>
      <c r="C47" s="662">
        <v>44921</v>
      </c>
      <c r="D47" s="219">
        <v>1</v>
      </c>
      <c r="F47" s="44" t="s">
        <v>202</v>
      </c>
    </row>
    <row r="48" spans="2:7" x14ac:dyDescent="0.2">
      <c r="B48" s="219" t="s">
        <v>179</v>
      </c>
      <c r="C48" s="662">
        <v>44926</v>
      </c>
      <c r="D48" s="219">
        <v>1</v>
      </c>
      <c r="G48" s="44" t="s">
        <v>204</v>
      </c>
    </row>
    <row r="49" spans="2:7" ht="13.5" thickBot="1" x14ac:dyDescent="0.25">
      <c r="B49" s="219"/>
      <c r="C49" s="220"/>
      <c r="D49" s="219"/>
      <c r="G49" s="44" t="s">
        <v>205</v>
      </c>
    </row>
    <row r="50" spans="2:7" ht="13.5" thickBot="1" x14ac:dyDescent="0.25">
      <c r="B50" s="206"/>
      <c r="C50" s="208" t="s">
        <v>28</v>
      </c>
      <c r="D50" s="115">
        <f>SUM(D34:D49)</f>
        <v>12</v>
      </c>
      <c r="F50" s="44" t="s">
        <v>206</v>
      </c>
    </row>
    <row r="51" spans="2:7" ht="13.5" thickBot="1" x14ac:dyDescent="0.25">
      <c r="B51" s="207"/>
      <c r="C51" s="204" t="s">
        <v>184</v>
      </c>
      <c r="D51" s="205">
        <f>D50/5</f>
        <v>2.4</v>
      </c>
      <c r="G51" s="386" t="s">
        <v>186</v>
      </c>
    </row>
    <row r="52" spans="2:7" x14ac:dyDescent="0.2">
      <c r="G52" s="44" t="s">
        <v>294</v>
      </c>
    </row>
    <row r="53" spans="2:7" x14ac:dyDescent="0.2">
      <c r="D53" s="47" t="s">
        <v>182</v>
      </c>
      <c r="G53" s="44" t="s">
        <v>295</v>
      </c>
    </row>
    <row r="54" spans="2:7" x14ac:dyDescent="0.2">
      <c r="D54" s="47" t="s">
        <v>183</v>
      </c>
    </row>
  </sheetData>
  <sheetProtection algorithmName="SHA-512" hashValue="pjb7o3MkHF0UV60Tv/BfQ6A/OLT7QUyrZY1LiiByO2NFE09SKAA1QlvrUsgUA/Ed6O5G+ncX3a0AZp/Xaw2vLQ==" saltValue="89I1T3XnDZVPSmoQqnBJ1g==" spinCount="100000" sheet="1" formatColumns="0" selectLockedCells="1"/>
  <protectedRanges>
    <protectedRange sqref="D4 E5:F10" name="Bereich1"/>
  </protectedRanges>
  <dataConsolidate/>
  <mergeCells count="2">
    <mergeCell ref="D4:E4"/>
    <mergeCell ref="B32:D32"/>
  </mergeCells>
  <phoneticPr fontId="3" type="noConversion"/>
  <dataValidations count="3">
    <dataValidation operator="equal" allowBlank="1" sqref="E6:F6">
      <formula1>NA()</formula1>
      <formula2>0</formula2>
    </dataValidation>
    <dataValidation type="list" allowBlank="1" showInputMessage="1" showErrorMessage="1" sqref="E10:F10">
      <formula1>"Jänner, Febr., März, April, Mai, Juni, Juli, Aug., Sept., Okt., Nov., Dez."</formula1>
    </dataValidation>
    <dataValidation type="list" allowBlank="1" showInputMessage="1" showErrorMessage="1" sqref="D34:D49">
      <formula1>"0,1"</formula1>
    </dataValidation>
  </dataValidations>
  <hyperlinks>
    <hyperlink ref="G51" r:id="rId1"/>
  </hyperlinks>
  <pageMargins left="0.43307086614173229" right="0.35433070866141736" top="0.74803149606299213" bottom="0.86614173228346458" header="0.51181102362204722" footer="0.51181102362204722"/>
  <pageSetup paperSize="9" scale="60" orientation="landscape" r:id="rId2"/>
  <headerFooter alignWithMargins="0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B1:AF42"/>
  <sheetViews>
    <sheetView showGridLines="0" defaultGridColor="0" colorId="62" zoomScaleNormal="100" workbookViewId="0">
      <selection activeCell="J43" sqref="J43"/>
    </sheetView>
  </sheetViews>
  <sheetFormatPr baseColWidth="10" defaultColWidth="11.42578125" defaultRowHeight="12.75" x14ac:dyDescent="0.2"/>
  <cols>
    <col min="1" max="1" width="3.7109375" style="44" customWidth="1"/>
    <col min="2" max="2" width="3.28515625" style="44" bestFit="1" customWidth="1"/>
    <col min="3" max="3" width="3.5703125" style="44" bestFit="1" customWidth="1"/>
    <col min="4" max="4" width="3.7109375" style="44" bestFit="1" customWidth="1"/>
    <col min="5" max="5" width="4.5703125" style="44" bestFit="1" customWidth="1"/>
    <col min="6" max="6" width="5.85546875" style="44" customWidth="1"/>
    <col min="7" max="7" width="5.85546875" style="44" bestFit="1" customWidth="1"/>
    <col min="8" max="20" width="5.85546875" style="44" customWidth="1"/>
    <col min="21" max="21" width="9" style="44" bestFit="1" customWidth="1"/>
    <col min="22" max="22" width="2.5703125" style="44" customWidth="1"/>
    <col min="23" max="23" width="21.140625" style="44" customWidth="1"/>
    <col min="24" max="24" width="58.28515625" style="44" bestFit="1" customWidth="1"/>
    <col min="25" max="16384" width="11.42578125" style="44"/>
  </cols>
  <sheetData>
    <row r="1" spans="3:28" ht="13.5" thickBot="1" x14ac:dyDescent="0.25"/>
    <row r="2" spans="3:28" ht="18.75" thickBot="1" x14ac:dyDescent="0.3">
      <c r="C2" s="164" t="s">
        <v>123</v>
      </c>
      <c r="D2" s="165"/>
      <c r="J2" s="371" t="s">
        <v>72</v>
      </c>
      <c r="K2" s="163"/>
      <c r="L2" s="58" t="s">
        <v>33</v>
      </c>
      <c r="M2" s="245"/>
      <c r="N2" s="245"/>
      <c r="O2" s="245"/>
      <c r="P2" s="245"/>
      <c r="Q2" s="246"/>
      <c r="R2" s="373">
        <f>E34</f>
        <v>21</v>
      </c>
      <c r="S2" s="190" t="s">
        <v>151</v>
      </c>
      <c r="T2" s="44" t="s">
        <v>210</v>
      </c>
    </row>
    <row r="3" spans="3:28" x14ac:dyDescent="0.2">
      <c r="C3" s="45"/>
      <c r="J3" s="244"/>
      <c r="K3" s="242"/>
      <c r="L3" s="247" t="s">
        <v>9</v>
      </c>
      <c r="M3" s="248"/>
      <c r="N3" s="248"/>
      <c r="O3" s="248"/>
      <c r="P3" s="248"/>
      <c r="Q3" s="249"/>
      <c r="R3" s="66">
        <f>Konfiguration!H6</f>
        <v>0</v>
      </c>
      <c r="S3" s="190" t="s">
        <v>151</v>
      </c>
      <c r="T3" s="44" t="s">
        <v>148</v>
      </c>
    </row>
    <row r="4" spans="3:28" ht="13.5" thickBot="1" x14ac:dyDescent="0.25">
      <c r="C4" s="45"/>
      <c r="J4" s="244"/>
      <c r="K4" s="242"/>
      <c r="L4" s="251" t="s">
        <v>34</v>
      </c>
      <c r="M4" s="252"/>
      <c r="N4" s="252"/>
      <c r="O4" s="252"/>
      <c r="P4" s="252"/>
      <c r="Q4" s="253"/>
      <c r="R4" s="374">
        <f>R2-R3</f>
        <v>21</v>
      </c>
      <c r="S4" s="375" t="s">
        <v>151</v>
      </c>
      <c r="T4" s="44" t="s">
        <v>149</v>
      </c>
    </row>
    <row r="5" spans="3:28" ht="13.5" thickBot="1" x14ac:dyDescent="0.25">
      <c r="C5" s="45"/>
      <c r="J5" s="191"/>
      <c r="K5" s="372" t="s">
        <v>73</v>
      </c>
      <c r="L5" s="256" t="s">
        <v>11</v>
      </c>
      <c r="M5" s="257"/>
      <c r="N5" s="257"/>
      <c r="O5" s="257"/>
      <c r="P5" s="257"/>
      <c r="Q5" s="258"/>
      <c r="R5" s="376">
        <f>Konfiguration!H5</f>
        <v>0</v>
      </c>
      <c r="S5" s="190" t="s">
        <v>151</v>
      </c>
      <c r="T5" s="44" t="s">
        <v>150</v>
      </c>
    </row>
    <row r="6" spans="3:28" x14ac:dyDescent="0.2">
      <c r="J6" s="244"/>
      <c r="K6" s="242"/>
      <c r="L6" s="259" t="s">
        <v>35</v>
      </c>
      <c r="M6" s="260"/>
      <c r="N6" s="260"/>
      <c r="O6" s="260"/>
      <c r="P6" s="260"/>
      <c r="Q6" s="261"/>
      <c r="R6" s="66">
        <f>Konfiguration!J16</f>
        <v>0</v>
      </c>
      <c r="S6" s="190" t="s">
        <v>151</v>
      </c>
      <c r="T6" s="788" t="s">
        <v>233</v>
      </c>
      <c r="U6" s="789"/>
      <c r="V6" s="789"/>
      <c r="W6" s="789"/>
      <c r="X6" s="789"/>
    </row>
    <row r="7" spans="3:28" ht="13.5" thickBot="1" x14ac:dyDescent="0.25">
      <c r="J7" s="244"/>
      <c r="K7" s="242"/>
      <c r="L7" s="251" t="s">
        <v>41</v>
      </c>
      <c r="M7" s="252"/>
      <c r="N7" s="252"/>
      <c r="O7" s="252"/>
      <c r="P7" s="252"/>
      <c r="Q7" s="253"/>
      <c r="R7" s="374">
        <f>R5+R6</f>
        <v>0</v>
      </c>
      <c r="S7" s="375" t="s">
        <v>151</v>
      </c>
      <c r="T7" s="44" t="s">
        <v>147</v>
      </c>
    </row>
    <row r="8" spans="3:28" x14ac:dyDescent="0.2">
      <c r="M8" s="244"/>
      <c r="N8" s="242"/>
      <c r="O8" s="242"/>
      <c r="P8" s="242"/>
      <c r="Q8" s="242"/>
      <c r="R8" s="242"/>
      <c r="S8" s="242"/>
      <c r="T8" s="242"/>
      <c r="U8" s="375"/>
      <c r="V8" s="375"/>
      <c r="Y8" s="189"/>
      <c r="Z8" s="189"/>
      <c r="AA8" s="189"/>
      <c r="AB8" s="189"/>
    </row>
    <row r="9" spans="3:28" x14ac:dyDescent="0.2">
      <c r="H9" s="44" t="s">
        <v>144</v>
      </c>
      <c r="M9" s="44" t="s">
        <v>91</v>
      </c>
      <c r="N9" s="44" t="s">
        <v>164</v>
      </c>
    </row>
    <row r="10" spans="3:28" x14ac:dyDescent="0.2">
      <c r="M10" s="147" t="s">
        <v>19</v>
      </c>
      <c r="N10" s="44" t="s">
        <v>90</v>
      </c>
    </row>
    <row r="11" spans="3:28" x14ac:dyDescent="0.2">
      <c r="M11" s="147" t="s">
        <v>15</v>
      </c>
      <c r="N11" s="44" t="s">
        <v>114</v>
      </c>
    </row>
    <row r="12" spans="3:28" x14ac:dyDescent="0.2">
      <c r="M12" s="147" t="s">
        <v>54</v>
      </c>
      <c r="N12" s="44" t="s">
        <v>115</v>
      </c>
    </row>
    <row r="13" spans="3:28" x14ac:dyDescent="0.2">
      <c r="M13" s="147"/>
      <c r="N13" s="44" t="s">
        <v>120</v>
      </c>
    </row>
    <row r="14" spans="3:28" x14ac:dyDescent="0.2">
      <c r="L14" s="147"/>
    </row>
    <row r="15" spans="3:28" x14ac:dyDescent="0.2">
      <c r="L15" s="147" t="s">
        <v>44</v>
      </c>
      <c r="M15" s="44" t="s">
        <v>269</v>
      </c>
    </row>
    <row r="16" spans="3:28" x14ac:dyDescent="0.2">
      <c r="L16" s="147" t="s">
        <v>44</v>
      </c>
      <c r="M16" s="44" t="s">
        <v>270</v>
      </c>
    </row>
    <row r="17" spans="2:32" x14ac:dyDescent="0.2">
      <c r="L17" s="47"/>
      <c r="M17" s="44" t="s">
        <v>268</v>
      </c>
    </row>
    <row r="19" spans="2:32" x14ac:dyDescent="0.2">
      <c r="K19" s="44" t="s">
        <v>116</v>
      </c>
    </row>
    <row r="20" spans="2:32" x14ac:dyDescent="0.2">
      <c r="K20" s="44" t="s">
        <v>121</v>
      </c>
    </row>
    <row r="22" spans="2:32" x14ac:dyDescent="0.2">
      <c r="O22" s="44" t="s">
        <v>117</v>
      </c>
    </row>
    <row r="23" spans="2:32" x14ac:dyDescent="0.2">
      <c r="O23" s="44" t="s">
        <v>203</v>
      </c>
    </row>
    <row r="24" spans="2:32" x14ac:dyDescent="0.2">
      <c r="O24" s="44" t="s">
        <v>118</v>
      </c>
    </row>
    <row r="25" spans="2:32" ht="13.5" thickBot="1" x14ac:dyDescent="0.25"/>
    <row r="26" spans="2:32" ht="13.5" thickBot="1" x14ac:dyDescent="0.25">
      <c r="C26" s="241"/>
      <c r="D26" s="792" t="s">
        <v>2</v>
      </c>
      <c r="E26" s="793"/>
      <c r="F26" s="792" t="s">
        <v>5</v>
      </c>
      <c r="G26" s="794"/>
      <c r="H26" s="794"/>
      <c r="I26" s="793"/>
      <c r="J26" s="792" t="s">
        <v>43</v>
      </c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241"/>
      <c r="V26" s="241"/>
      <c r="W26" s="241"/>
    </row>
    <row r="27" spans="2:32" ht="13.5" thickBot="1" x14ac:dyDescent="0.25">
      <c r="C27" s="241"/>
      <c r="D27" s="790"/>
      <c r="E27" s="795"/>
      <c r="F27" s="377"/>
      <c r="G27" s="378" t="s">
        <v>42</v>
      </c>
      <c r="H27" s="379">
        <v>0.6875</v>
      </c>
      <c r="I27" s="380">
        <v>0.91666666666666663</v>
      </c>
      <c r="J27" s="796" t="s">
        <v>38</v>
      </c>
      <c r="K27" s="797"/>
      <c r="L27" s="796" t="s">
        <v>20</v>
      </c>
      <c r="M27" s="797"/>
      <c r="N27" s="796" t="s">
        <v>39</v>
      </c>
      <c r="O27" s="798"/>
      <c r="P27" s="798"/>
      <c r="Q27" s="798"/>
      <c r="R27" s="798"/>
      <c r="S27" s="798"/>
      <c r="T27" s="797"/>
      <c r="U27" s="381" t="s">
        <v>3</v>
      </c>
      <c r="V27" s="381"/>
      <c r="W27" s="280" t="s">
        <v>13</v>
      </c>
    </row>
    <row r="28" spans="2:32" ht="13.5" thickBot="1" x14ac:dyDescent="0.25">
      <c r="B28" s="790" t="s">
        <v>45</v>
      </c>
      <c r="C28" s="791"/>
      <c r="D28" s="271"/>
      <c r="E28" s="39" t="s">
        <v>44</v>
      </c>
      <c r="F28" s="271" t="s">
        <v>0</v>
      </c>
      <c r="G28" s="32" t="s">
        <v>1</v>
      </c>
      <c r="H28" s="32" t="s">
        <v>0</v>
      </c>
      <c r="I28" s="39" t="s">
        <v>1</v>
      </c>
      <c r="J28" s="273" t="s">
        <v>21</v>
      </c>
      <c r="K28" s="39" t="s">
        <v>22</v>
      </c>
      <c r="L28" s="273" t="s">
        <v>23</v>
      </c>
      <c r="M28" s="39" t="s">
        <v>24</v>
      </c>
      <c r="N28" s="273" t="s">
        <v>25</v>
      </c>
      <c r="O28" s="39" t="s">
        <v>4</v>
      </c>
      <c r="P28" s="39" t="s">
        <v>6</v>
      </c>
      <c r="Q28" s="39" t="s">
        <v>36</v>
      </c>
      <c r="R28" s="39" t="s">
        <v>66</v>
      </c>
      <c r="S28" s="39" t="s">
        <v>40</v>
      </c>
      <c r="T28" s="39" t="s">
        <v>37</v>
      </c>
      <c r="U28" s="382" t="s">
        <v>46</v>
      </c>
      <c r="V28" s="383"/>
      <c r="W28" s="384" t="s">
        <v>64</v>
      </c>
      <c r="AF28" s="159"/>
    </row>
    <row r="29" spans="2:32" x14ac:dyDescent="0.2">
      <c r="B29" s="162" t="s">
        <v>176</v>
      </c>
      <c r="C29" s="393">
        <v>40483</v>
      </c>
      <c r="D29" s="494" t="s">
        <v>91</v>
      </c>
      <c r="E29" s="495">
        <v>7</v>
      </c>
      <c r="F29" s="496">
        <v>0.58333333333333337</v>
      </c>
      <c r="G29" s="497">
        <v>0.66666666666666663</v>
      </c>
      <c r="H29" s="497">
        <v>0.70833333333333337</v>
      </c>
      <c r="I29" s="498">
        <v>0.91666666666666663</v>
      </c>
      <c r="J29" s="499">
        <v>5</v>
      </c>
      <c r="K29" s="500"/>
      <c r="L29" s="499"/>
      <c r="M29" s="500"/>
      <c r="N29" s="499">
        <v>2</v>
      </c>
      <c r="O29" s="501"/>
      <c r="P29" s="501"/>
      <c r="Q29" s="501"/>
      <c r="R29" s="501"/>
      <c r="S29" s="500"/>
      <c r="T29" s="187"/>
      <c r="U29" s="215">
        <v>7</v>
      </c>
      <c r="V29" s="490"/>
      <c r="W29" s="491"/>
      <c r="AF29" s="159"/>
    </row>
    <row r="30" spans="2:32" ht="13.5" thickBot="1" x14ac:dyDescent="0.25">
      <c r="B30" s="210" t="s">
        <v>112</v>
      </c>
      <c r="C30" s="394" t="s">
        <v>111</v>
      </c>
      <c r="D30" s="502" t="s">
        <v>19</v>
      </c>
      <c r="E30" s="503">
        <v>7</v>
      </c>
      <c r="F30" s="502"/>
      <c r="G30" s="504"/>
      <c r="H30" s="504"/>
      <c r="I30" s="505"/>
      <c r="J30" s="506"/>
      <c r="K30" s="507"/>
      <c r="L30" s="508"/>
      <c r="M30" s="507"/>
      <c r="N30" s="508"/>
      <c r="O30" s="509"/>
      <c r="P30" s="509"/>
      <c r="Q30" s="509"/>
      <c r="R30" s="509"/>
      <c r="S30" s="507"/>
      <c r="T30" s="214">
        <v>7</v>
      </c>
      <c r="U30" s="212">
        <v>7</v>
      </c>
      <c r="V30" s="492"/>
      <c r="W30" s="493"/>
      <c r="AF30" s="159"/>
    </row>
    <row r="31" spans="2:32" ht="13.5" thickBot="1" x14ac:dyDescent="0.25">
      <c r="B31" s="154" t="s">
        <v>113</v>
      </c>
      <c r="C31" s="395" t="s">
        <v>264</v>
      </c>
      <c r="D31" s="510" t="s">
        <v>91</v>
      </c>
      <c r="E31" s="511">
        <v>7</v>
      </c>
      <c r="F31" s="512">
        <v>0.58333333333333337</v>
      </c>
      <c r="G31" s="513">
        <v>0.875</v>
      </c>
      <c r="H31" s="513"/>
      <c r="I31" s="514"/>
      <c r="J31" s="515">
        <v>5</v>
      </c>
      <c r="K31" s="516"/>
      <c r="L31" s="515"/>
      <c r="M31" s="516"/>
      <c r="N31" s="515">
        <v>2</v>
      </c>
      <c r="O31" s="517"/>
      <c r="P31" s="517"/>
      <c r="Q31" s="517"/>
      <c r="R31" s="517"/>
      <c r="S31" s="516"/>
      <c r="T31" s="188"/>
      <c r="U31" s="212">
        <v>6.5</v>
      </c>
      <c r="V31" s="492"/>
      <c r="W31" s="493"/>
      <c r="AF31" s="159"/>
    </row>
    <row r="32" spans="2:32" x14ac:dyDescent="0.2">
      <c r="C32" s="211"/>
      <c r="D32" s="47"/>
      <c r="E32" s="159"/>
      <c r="W32" s="44" t="s">
        <v>119</v>
      </c>
      <c r="AF32" s="159"/>
    </row>
    <row r="33" spans="2:32" ht="13.5" thickBot="1" x14ac:dyDescent="0.25">
      <c r="B33" s="158"/>
      <c r="W33" s="49" t="s">
        <v>145</v>
      </c>
      <c r="X33" s="49"/>
      <c r="Y33" s="49"/>
      <c r="Z33" s="49"/>
      <c r="AF33" s="159"/>
    </row>
    <row r="34" spans="2:32" ht="13.5" thickBot="1" x14ac:dyDescent="0.25">
      <c r="B34" s="158"/>
      <c r="E34" s="193">
        <f>SUM(E29:E31)</f>
        <v>21</v>
      </c>
      <c r="F34" s="785" t="s">
        <v>14</v>
      </c>
      <c r="G34" s="786"/>
      <c r="H34" s="786"/>
      <c r="I34" s="787"/>
      <c r="J34" s="213">
        <f>SUM(J29:J31)</f>
        <v>10</v>
      </c>
      <c r="K34" s="213"/>
      <c r="L34" s="213"/>
      <c r="M34" s="213"/>
      <c r="N34" s="213">
        <f>SUM(N29:N31)</f>
        <v>4</v>
      </c>
      <c r="O34" s="213"/>
      <c r="P34" s="213"/>
      <c r="Q34" s="213"/>
      <c r="R34" s="213"/>
      <c r="S34" s="213"/>
      <c r="T34" s="213">
        <f>SUM(T29:T31)</f>
        <v>7</v>
      </c>
      <c r="U34" s="213">
        <f>SUM(U29:U31)</f>
        <v>20.5</v>
      </c>
      <c r="W34" s="49" t="s">
        <v>146</v>
      </c>
      <c r="X34" s="49"/>
      <c r="Y34" s="49"/>
      <c r="Z34" s="49"/>
    </row>
    <row r="35" spans="2:32" ht="13.5" thickBot="1" x14ac:dyDescent="0.25">
      <c r="B35" s="158"/>
    </row>
    <row r="36" spans="2:32" x14ac:dyDescent="0.2">
      <c r="Q36" s="80" t="s">
        <v>7</v>
      </c>
      <c r="R36" s="279"/>
      <c r="S36" s="279"/>
      <c r="T36" s="279"/>
      <c r="U36" s="83">
        <f>SUM(U29:U31)</f>
        <v>20.5</v>
      </c>
    </row>
    <row r="37" spans="2:32" x14ac:dyDescent="0.2">
      <c r="C37" s="160"/>
      <c r="Q37" s="84" t="s">
        <v>50</v>
      </c>
      <c r="R37" s="87"/>
      <c r="S37" s="87"/>
      <c r="T37" s="87"/>
      <c r="U37" s="89">
        <f>U36-E34</f>
        <v>-0.5</v>
      </c>
    </row>
    <row r="38" spans="2:32" x14ac:dyDescent="0.2">
      <c r="C38" s="44" t="s">
        <v>305</v>
      </c>
      <c r="Q38" s="84" t="s">
        <v>55</v>
      </c>
      <c r="R38" s="87"/>
      <c r="S38" s="87"/>
      <c r="T38" s="87"/>
      <c r="U38" s="89">
        <f>U37+R3</f>
        <v>-0.5</v>
      </c>
    </row>
    <row r="39" spans="2:32" x14ac:dyDescent="0.2">
      <c r="C39" s="44" t="s">
        <v>301</v>
      </c>
      <c r="Q39" s="84" t="s">
        <v>47</v>
      </c>
      <c r="R39" s="248"/>
      <c r="S39" s="248"/>
      <c r="T39" s="248"/>
      <c r="U39" s="92">
        <v>0</v>
      </c>
    </row>
    <row r="40" spans="2:32" ht="13.5" thickBot="1" x14ac:dyDescent="0.25">
      <c r="C40" s="192" t="s">
        <v>271</v>
      </c>
      <c r="D40" s="158" t="s">
        <v>291</v>
      </c>
      <c r="M40" s="44" t="s">
        <v>304</v>
      </c>
      <c r="Q40" s="385" t="s">
        <v>51</v>
      </c>
      <c r="R40" s="252"/>
      <c r="S40" s="252"/>
      <c r="T40" s="252"/>
      <c r="U40" s="291">
        <f>U38-U39</f>
        <v>-0.5</v>
      </c>
    </row>
    <row r="41" spans="2:32" x14ac:dyDescent="0.2">
      <c r="D41" s="158" t="s">
        <v>272</v>
      </c>
    </row>
    <row r="42" spans="2:32" x14ac:dyDescent="0.2">
      <c r="D42" s="44" t="s">
        <v>276</v>
      </c>
    </row>
  </sheetData>
  <sheetProtection algorithmName="SHA-512" hashValue="BZRVLj9+mm7xH0A8xa3FlFDZ6DHyjoEkNwKtiKa3D84FF524p4jjsSMuBAFh6Xfs2swkWze+Rw2MewSt4LfuDA==" saltValue="7va1I3HmGwk/1i4ufNhjtg==" spinCount="100000" sheet="1" selectLockedCells="1"/>
  <mergeCells count="10">
    <mergeCell ref="F34:I34"/>
    <mergeCell ref="T6:X6"/>
    <mergeCell ref="B28:C28"/>
    <mergeCell ref="D26:E26"/>
    <mergeCell ref="F26:I26"/>
    <mergeCell ref="J26:T26"/>
    <mergeCell ref="D27:E27"/>
    <mergeCell ref="J27:K27"/>
    <mergeCell ref="L27:M27"/>
    <mergeCell ref="N27:T27"/>
  </mergeCells>
  <phoneticPr fontId="3" type="noConversion"/>
  <hyperlinks>
    <hyperlink ref="T6" r:id="rId1"/>
  </hyperlinks>
  <pageMargins left="0.78740157480314965" right="0.78740157480314965" top="0.98425196850393704" bottom="0.98425196850393704" header="0.51181102362204722" footer="0.51181102362204722"/>
  <pageSetup paperSize="9" scale="63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pane="bottomLeft" activeCell="M43" sqref="M42:M43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4" width="8.7109375" style="242" customWidth="1"/>
    <col min="5" max="9" width="8.7109375" style="542" customWidth="1"/>
    <col min="10" max="11" width="8.7109375" style="543" customWidth="1"/>
    <col min="12" max="12" width="8.7109375" style="544" customWidth="1"/>
    <col min="13" max="16" width="8.7109375" style="542" customWidth="1"/>
    <col min="17" max="25" width="8.7109375" style="545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25">
      <c r="B2" s="1"/>
      <c r="E2" s="546" t="s">
        <v>8</v>
      </c>
      <c r="M2" s="547"/>
      <c r="N2" s="548"/>
      <c r="O2" s="549"/>
      <c r="Q2" s="542"/>
      <c r="R2" s="542"/>
      <c r="S2" s="542"/>
      <c r="T2" s="542"/>
      <c r="U2" s="542"/>
      <c r="V2" s="542"/>
      <c r="W2" s="542"/>
      <c r="X2" s="542"/>
      <c r="Y2" s="542"/>
      <c r="Z2" s="242"/>
    </row>
    <row r="3" spans="1:40" ht="15" customHeight="1" thickBot="1" x14ac:dyDescent="0.25">
      <c r="B3" s="1"/>
      <c r="E3" s="546"/>
      <c r="L3" s="670" t="s">
        <v>72</v>
      </c>
      <c r="M3" s="671"/>
      <c r="N3" s="550" t="s">
        <v>33</v>
      </c>
      <c r="O3" s="551"/>
      <c r="P3" s="551"/>
      <c r="Q3" s="552"/>
      <c r="R3" s="553">
        <f>D45</f>
        <v>0</v>
      </c>
      <c r="T3" s="542"/>
      <c r="U3" s="542"/>
      <c r="V3" s="542"/>
      <c r="W3" s="542"/>
      <c r="X3" s="542"/>
      <c r="Y3" s="542"/>
      <c r="Z3" s="242"/>
    </row>
    <row r="4" spans="1:40" ht="15" customHeight="1" x14ac:dyDescent="0.25">
      <c r="B4" s="14"/>
      <c r="C4" s="668" t="s">
        <v>17</v>
      </c>
      <c r="D4" s="669"/>
      <c r="E4" s="672" t="str">
        <f>Konfiguration!F2</f>
        <v>Vorname Nachname</v>
      </c>
      <c r="F4" s="673"/>
      <c r="G4" s="673"/>
      <c r="H4" s="673"/>
      <c r="I4" s="674"/>
      <c r="N4" s="554" t="s">
        <v>9</v>
      </c>
      <c r="O4" s="555"/>
      <c r="P4" s="555"/>
      <c r="Q4" s="556"/>
      <c r="R4" s="557">
        <f>Konfiguration!G7</f>
        <v>0</v>
      </c>
      <c r="T4" s="542"/>
      <c r="U4" s="542"/>
      <c r="V4" s="542"/>
      <c r="W4" s="542"/>
      <c r="X4" s="542"/>
      <c r="Y4" s="5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697">
        <f>Konfiguration!B15</f>
        <v>45292</v>
      </c>
      <c r="F5" s="698"/>
      <c r="G5" s="698"/>
      <c r="H5" s="698"/>
      <c r="I5" s="699"/>
      <c r="J5" s="558"/>
      <c r="K5" s="558"/>
      <c r="N5" s="559" t="s">
        <v>34</v>
      </c>
      <c r="O5" s="560"/>
      <c r="P5" s="560"/>
      <c r="Q5" s="561"/>
      <c r="R5" s="562">
        <f>R3-R4</f>
        <v>0</v>
      </c>
      <c r="T5" s="542"/>
      <c r="U5" s="542"/>
      <c r="V5" s="542"/>
      <c r="W5" s="542"/>
      <c r="X5" s="542"/>
      <c r="Y5" s="542"/>
      <c r="Z5" s="242"/>
    </row>
    <row r="6" spans="1:40" ht="15" customHeight="1" thickBot="1" x14ac:dyDescent="0.3">
      <c r="A6" s="14"/>
      <c r="B6" s="1"/>
      <c r="C6" s="13"/>
      <c r="E6" s="563"/>
      <c r="F6" s="564"/>
      <c r="G6" s="564"/>
      <c r="H6" s="564"/>
      <c r="J6" s="558"/>
      <c r="K6" s="558"/>
      <c r="L6" s="689" t="s">
        <v>73</v>
      </c>
      <c r="M6" s="690"/>
      <c r="N6" s="565" t="s">
        <v>11</v>
      </c>
      <c r="O6" s="566"/>
      <c r="P6" s="566"/>
      <c r="Q6" s="567"/>
      <c r="R6" s="553">
        <f>Konfiguration!G6</f>
        <v>0</v>
      </c>
      <c r="T6" s="542"/>
      <c r="U6" s="542"/>
      <c r="V6" s="542"/>
      <c r="W6" s="542"/>
      <c r="X6" s="542"/>
      <c r="Y6" s="542"/>
      <c r="Z6" s="242"/>
    </row>
    <row r="7" spans="1:40" ht="15" customHeight="1" x14ac:dyDescent="0.2">
      <c r="A7" s="14"/>
      <c r="B7" s="1"/>
      <c r="E7" s="700" t="s">
        <v>65</v>
      </c>
      <c r="F7" s="701"/>
      <c r="G7" s="701"/>
      <c r="H7" s="701"/>
      <c r="I7" s="702"/>
      <c r="J7" s="558"/>
      <c r="K7" s="558"/>
      <c r="N7" s="568" t="s">
        <v>35</v>
      </c>
      <c r="O7" s="569"/>
      <c r="P7" s="569"/>
      <c r="Q7" s="570"/>
      <c r="R7" s="557">
        <f>IF(Konfiguration!G8="Jänner",Konfiguration!J16,0)</f>
        <v>0</v>
      </c>
      <c r="T7" s="542"/>
      <c r="U7" s="542"/>
      <c r="V7" s="542"/>
      <c r="W7" s="542"/>
      <c r="X7" s="542"/>
      <c r="Y7" s="542"/>
      <c r="Z7" s="242"/>
    </row>
    <row r="8" spans="1:40" ht="15" customHeight="1" thickBot="1" x14ac:dyDescent="0.25">
      <c r="E8" s="703" t="s">
        <v>88</v>
      </c>
      <c r="F8" s="704"/>
      <c r="G8" s="704"/>
      <c r="H8" s="704"/>
      <c r="I8" s="705"/>
      <c r="N8" s="559" t="s">
        <v>41</v>
      </c>
      <c r="O8" s="560"/>
      <c r="P8" s="560"/>
      <c r="Q8" s="561"/>
      <c r="R8" s="562">
        <f>R6+R7</f>
        <v>0</v>
      </c>
      <c r="T8" s="542"/>
      <c r="U8" s="542"/>
      <c r="V8" s="542"/>
      <c r="W8" s="542"/>
      <c r="X8" s="542"/>
      <c r="Y8" s="542"/>
      <c r="Z8" s="242"/>
      <c r="AB8" s="16"/>
    </row>
    <row r="9" spans="1:40" ht="15" customHeight="1" thickBot="1" x14ac:dyDescent="0.25">
      <c r="E9" s="706" t="s">
        <v>89</v>
      </c>
      <c r="F9" s="707"/>
      <c r="G9" s="707"/>
      <c r="H9" s="707"/>
      <c r="I9" s="708"/>
    </row>
    <row r="10" spans="1:40" ht="15" customHeight="1" thickBot="1" x14ac:dyDescent="0.25">
      <c r="L10" s="542"/>
      <c r="Q10" s="571"/>
      <c r="R10" s="571"/>
      <c r="S10" s="571"/>
      <c r="T10" s="571"/>
      <c r="U10" s="571"/>
      <c r="V10" s="571"/>
      <c r="W10" s="571"/>
      <c r="X10" s="571"/>
      <c r="Y10" s="571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75" t="s">
        <v>5</v>
      </c>
      <c r="F11" s="676"/>
      <c r="G11" s="676"/>
      <c r="H11" s="677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572"/>
      <c r="F12" s="573" t="s">
        <v>42</v>
      </c>
      <c r="G12" s="574">
        <v>0.6875</v>
      </c>
      <c r="H12" s="575">
        <v>0.91666666666666663</v>
      </c>
      <c r="I12" s="685" t="s">
        <v>38</v>
      </c>
      <c r="J12" s="686"/>
      <c r="K12" s="687" t="s">
        <v>20</v>
      </c>
      <c r="L12" s="688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576" t="s">
        <v>0</v>
      </c>
      <c r="F13" s="577" t="s">
        <v>1</v>
      </c>
      <c r="G13" s="577" t="s">
        <v>0</v>
      </c>
      <c r="H13" s="578" t="s">
        <v>1</v>
      </c>
      <c r="I13" s="579" t="s">
        <v>21</v>
      </c>
      <c r="J13" s="580" t="s">
        <v>22</v>
      </c>
      <c r="K13" s="581" t="s">
        <v>23</v>
      </c>
      <c r="L13" s="580" t="s">
        <v>24</v>
      </c>
      <c r="M13" s="581" t="s">
        <v>25</v>
      </c>
      <c r="N13" s="582" t="s">
        <v>4</v>
      </c>
      <c r="O13" s="577" t="s">
        <v>6</v>
      </c>
      <c r="P13" s="581" t="s">
        <v>36</v>
      </c>
      <c r="Q13" s="583" t="s">
        <v>66</v>
      </c>
      <c r="R13" s="577" t="s">
        <v>40</v>
      </c>
      <c r="S13" s="583" t="s">
        <v>250</v>
      </c>
      <c r="T13" s="583" t="s">
        <v>251</v>
      </c>
      <c r="U13" s="583" t="s">
        <v>252</v>
      </c>
      <c r="V13" s="583" t="s">
        <v>253</v>
      </c>
      <c r="W13" s="583" t="s">
        <v>254</v>
      </c>
      <c r="X13" s="584" t="s">
        <v>303</v>
      </c>
      <c r="Y13" s="583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221" t="str">
        <f>IF( B14&lt;&gt;0,TEXT(B14, "TTT"),"")</f>
        <v>Mo</v>
      </c>
      <c r="B14" s="222">
        <f>E5</f>
        <v>45292</v>
      </c>
      <c r="C14" s="304"/>
      <c r="D14" s="224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" si="7">SUM(K14:L14)</f>
        <v>0</v>
      </c>
      <c r="AN14" s="531">
        <f>SUM(M14:Y14)</f>
        <v>0</v>
      </c>
    </row>
    <row r="15" spans="1:40" ht="15" customHeight="1" x14ac:dyDescent="0.2">
      <c r="A15" s="221" t="str">
        <f t="shared" ref="A15:A44" si="8">IF( B15&lt;&gt;0,TEXT(B15, "TTT"),"")</f>
        <v>Di</v>
      </c>
      <c r="B15" s="223">
        <f t="shared" ref="B15:B44" si="9">IF(MONTH(B14+1)&lt;&gt;MONTH($E$5),0,B14+1)</f>
        <v>45293</v>
      </c>
      <c r="C15" s="304"/>
      <c r="D15" s="224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ref="AM15:AM44" si="14">SUM(K15:L15)</f>
        <v>0</v>
      </c>
      <c r="AN15" s="531">
        <f t="shared" ref="AN15:AN44" si="15">SUM(M15:Y15)</f>
        <v>0</v>
      </c>
    </row>
    <row r="16" spans="1:40" ht="15" customHeight="1" x14ac:dyDescent="0.2">
      <c r="A16" s="221" t="str">
        <f t="shared" si="8"/>
        <v>Mi</v>
      </c>
      <c r="B16" s="223">
        <f t="shared" si="9"/>
        <v>45294</v>
      </c>
      <c r="C16" s="304"/>
      <c r="D16" s="224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14"/>
        <v>0</v>
      </c>
      <c r="AN16" s="531">
        <f t="shared" si="15"/>
        <v>0</v>
      </c>
    </row>
    <row r="17" spans="1:40" ht="15" customHeight="1" x14ac:dyDescent="0.2">
      <c r="A17" s="221" t="str">
        <f t="shared" si="8"/>
        <v>Do</v>
      </c>
      <c r="B17" s="223">
        <f t="shared" si="9"/>
        <v>45295</v>
      </c>
      <c r="C17" s="302"/>
      <c r="D17" s="303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14"/>
        <v>0</v>
      </c>
      <c r="AN17" s="531">
        <f t="shared" si="15"/>
        <v>0</v>
      </c>
    </row>
    <row r="18" spans="1:40" ht="15" customHeight="1" x14ac:dyDescent="0.2">
      <c r="A18" s="221" t="str">
        <f t="shared" si="8"/>
        <v>Fr</v>
      </c>
      <c r="B18" s="223">
        <f t="shared" si="9"/>
        <v>45296</v>
      </c>
      <c r="C18" s="304"/>
      <c r="D18" s="536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14"/>
        <v>0</v>
      </c>
      <c r="AN18" s="531">
        <f t="shared" si="15"/>
        <v>0</v>
      </c>
    </row>
    <row r="19" spans="1:40" ht="15" customHeight="1" x14ac:dyDescent="0.2">
      <c r="A19" s="221" t="str">
        <f t="shared" si="8"/>
        <v>Sa</v>
      </c>
      <c r="B19" s="223">
        <f t="shared" si="9"/>
        <v>45297</v>
      </c>
      <c r="C19" s="304"/>
      <c r="D19" s="224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14"/>
        <v>0</v>
      </c>
      <c r="AN19" s="531">
        <f t="shared" si="15"/>
        <v>0</v>
      </c>
    </row>
    <row r="20" spans="1:40" ht="15" customHeight="1" x14ac:dyDescent="0.2">
      <c r="A20" s="221" t="str">
        <f t="shared" si="8"/>
        <v>So</v>
      </c>
      <c r="B20" s="223">
        <f t="shared" si="9"/>
        <v>45298</v>
      </c>
      <c r="C20" s="304"/>
      <c r="D20" s="224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14"/>
        <v>0</v>
      </c>
      <c r="AN20" s="531">
        <f t="shared" si="15"/>
        <v>0</v>
      </c>
    </row>
    <row r="21" spans="1:40" ht="15" customHeight="1" x14ac:dyDescent="0.2">
      <c r="A21" s="221" t="str">
        <f t="shared" si="8"/>
        <v>Mo</v>
      </c>
      <c r="B21" s="223">
        <f t="shared" si="9"/>
        <v>45299</v>
      </c>
      <c r="C21" s="304"/>
      <c r="D21" s="224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14"/>
        <v>0</v>
      </c>
      <c r="AN21" s="531">
        <f t="shared" si="15"/>
        <v>0</v>
      </c>
    </row>
    <row r="22" spans="1:40" ht="15" customHeight="1" x14ac:dyDescent="0.2">
      <c r="A22" s="221" t="str">
        <f t="shared" si="8"/>
        <v>Di</v>
      </c>
      <c r="B22" s="223">
        <f t="shared" si="9"/>
        <v>45300</v>
      </c>
      <c r="C22" s="304"/>
      <c r="D22" s="224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>SUM(AF22:AI22)</f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14"/>
        <v>0</v>
      </c>
      <c r="AN22" s="531">
        <f t="shared" si="15"/>
        <v>0</v>
      </c>
    </row>
    <row r="23" spans="1:40" ht="15" customHeight="1" x14ac:dyDescent="0.2">
      <c r="A23" s="221" t="str">
        <f t="shared" si="8"/>
        <v>Mi</v>
      </c>
      <c r="B23" s="223">
        <f t="shared" si="9"/>
        <v>45301</v>
      </c>
      <c r="C23" s="304"/>
      <c r="D23" s="224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14"/>
        <v>0</v>
      </c>
      <c r="AN23" s="531">
        <f t="shared" si="15"/>
        <v>0</v>
      </c>
    </row>
    <row r="24" spans="1:40" ht="15" customHeight="1" x14ac:dyDescent="0.2">
      <c r="A24" s="221" t="str">
        <f t="shared" si="8"/>
        <v>Do</v>
      </c>
      <c r="B24" s="223">
        <f t="shared" si="9"/>
        <v>45302</v>
      </c>
      <c r="C24" s="304"/>
      <c r="D24" s="224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14"/>
        <v>0</v>
      </c>
      <c r="AN24" s="531">
        <f t="shared" si="15"/>
        <v>0</v>
      </c>
    </row>
    <row r="25" spans="1:40" ht="15" customHeight="1" x14ac:dyDescent="0.2">
      <c r="A25" s="221" t="str">
        <f t="shared" si="8"/>
        <v>Fr</v>
      </c>
      <c r="B25" s="223">
        <f t="shared" si="9"/>
        <v>45303</v>
      </c>
      <c r="C25" s="304"/>
      <c r="D25" s="224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14"/>
        <v>0</v>
      </c>
      <c r="AN25" s="531">
        <f t="shared" si="15"/>
        <v>0</v>
      </c>
    </row>
    <row r="26" spans="1:40" ht="15" customHeight="1" x14ac:dyDescent="0.2">
      <c r="A26" s="221" t="str">
        <f t="shared" si="8"/>
        <v>Sa</v>
      </c>
      <c r="B26" s="223">
        <f t="shared" si="9"/>
        <v>45304</v>
      </c>
      <c r="C26" s="304"/>
      <c r="D26" s="224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14"/>
        <v>0</v>
      </c>
      <c r="AN26" s="531">
        <f t="shared" si="15"/>
        <v>0</v>
      </c>
    </row>
    <row r="27" spans="1:40" ht="15" customHeight="1" x14ac:dyDescent="0.2">
      <c r="A27" s="221" t="str">
        <f t="shared" si="8"/>
        <v>So</v>
      </c>
      <c r="B27" s="223">
        <f t="shared" si="9"/>
        <v>45305</v>
      </c>
      <c r="C27" s="304"/>
      <c r="D27" s="224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14"/>
        <v>0</v>
      </c>
      <c r="AN27" s="531">
        <f t="shared" si="15"/>
        <v>0</v>
      </c>
    </row>
    <row r="28" spans="1:40" ht="15" customHeight="1" x14ac:dyDescent="0.2">
      <c r="A28" s="221" t="str">
        <f t="shared" si="8"/>
        <v>Mo</v>
      </c>
      <c r="B28" s="223">
        <f t="shared" si="9"/>
        <v>45306</v>
      </c>
      <c r="C28" s="304"/>
      <c r="D28" s="224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14"/>
        <v>0</v>
      </c>
      <c r="AN28" s="531">
        <f t="shared" si="15"/>
        <v>0</v>
      </c>
    </row>
    <row r="29" spans="1:40" ht="15" customHeight="1" x14ac:dyDescent="0.2">
      <c r="A29" s="221" t="str">
        <f t="shared" si="8"/>
        <v>Di</v>
      </c>
      <c r="B29" s="223">
        <f t="shared" si="9"/>
        <v>45307</v>
      </c>
      <c r="C29" s="304"/>
      <c r="D29" s="224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14"/>
        <v>0</v>
      </c>
      <c r="AN29" s="531">
        <f t="shared" si="15"/>
        <v>0</v>
      </c>
    </row>
    <row r="30" spans="1:40" ht="15" customHeight="1" x14ac:dyDescent="0.2">
      <c r="A30" s="221" t="str">
        <f t="shared" si="8"/>
        <v>Mi</v>
      </c>
      <c r="B30" s="223">
        <f t="shared" si="9"/>
        <v>45308</v>
      </c>
      <c r="C30" s="304"/>
      <c r="D30" s="224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14"/>
        <v>0</v>
      </c>
      <c r="AN30" s="531">
        <f t="shared" si="15"/>
        <v>0</v>
      </c>
    </row>
    <row r="31" spans="1:40" ht="15" customHeight="1" x14ac:dyDescent="0.2">
      <c r="A31" s="221" t="str">
        <f t="shared" si="8"/>
        <v>Do</v>
      </c>
      <c r="B31" s="223">
        <f t="shared" si="9"/>
        <v>45309</v>
      </c>
      <c r="C31" s="304"/>
      <c r="D31" s="224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14"/>
        <v>0</v>
      </c>
      <c r="AN31" s="531">
        <f t="shared" si="15"/>
        <v>0</v>
      </c>
    </row>
    <row r="32" spans="1:40" ht="15" customHeight="1" x14ac:dyDescent="0.2">
      <c r="A32" s="221" t="str">
        <f t="shared" si="8"/>
        <v>Fr</v>
      </c>
      <c r="B32" s="223">
        <f t="shared" si="9"/>
        <v>45310</v>
      </c>
      <c r="C32" s="304"/>
      <c r="D32" s="224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14"/>
        <v>0</v>
      </c>
      <c r="AN32" s="531">
        <f t="shared" si="15"/>
        <v>0</v>
      </c>
    </row>
    <row r="33" spans="1:40" ht="15" customHeight="1" x14ac:dyDescent="0.2">
      <c r="A33" s="221" t="str">
        <f t="shared" si="8"/>
        <v>Sa</v>
      </c>
      <c r="B33" s="223">
        <f t="shared" si="9"/>
        <v>45311</v>
      </c>
      <c r="C33" s="304"/>
      <c r="D33" s="224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14"/>
        <v>0</v>
      </c>
      <c r="AN33" s="531">
        <f t="shared" si="15"/>
        <v>0</v>
      </c>
    </row>
    <row r="34" spans="1:40" ht="15" customHeight="1" x14ac:dyDescent="0.2">
      <c r="A34" s="221" t="str">
        <f t="shared" si="8"/>
        <v>So</v>
      </c>
      <c r="B34" s="223">
        <f t="shared" si="9"/>
        <v>45312</v>
      </c>
      <c r="C34" s="304"/>
      <c r="D34" s="224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14"/>
        <v>0</v>
      </c>
      <c r="AN34" s="531">
        <f t="shared" si="15"/>
        <v>0</v>
      </c>
    </row>
    <row r="35" spans="1:40" ht="15" customHeight="1" x14ac:dyDescent="0.2">
      <c r="A35" s="221" t="str">
        <f t="shared" si="8"/>
        <v>Mo</v>
      </c>
      <c r="B35" s="223">
        <f t="shared" si="9"/>
        <v>45313</v>
      </c>
      <c r="C35" s="304"/>
      <c r="D35" s="224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14"/>
        <v>0</v>
      </c>
      <c r="AN35" s="531">
        <f t="shared" si="15"/>
        <v>0</v>
      </c>
    </row>
    <row r="36" spans="1:40" ht="15" customHeight="1" x14ac:dyDescent="0.2">
      <c r="A36" s="221" t="str">
        <f t="shared" si="8"/>
        <v>Di</v>
      </c>
      <c r="B36" s="223">
        <f t="shared" si="9"/>
        <v>45314</v>
      </c>
      <c r="C36" s="304"/>
      <c r="D36" s="224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14"/>
        <v>0</v>
      </c>
      <c r="AN36" s="531">
        <f t="shared" si="15"/>
        <v>0</v>
      </c>
    </row>
    <row r="37" spans="1:40" ht="15" customHeight="1" x14ac:dyDescent="0.2">
      <c r="A37" s="221" t="str">
        <f t="shared" si="8"/>
        <v>Mi</v>
      </c>
      <c r="B37" s="223">
        <f t="shared" si="9"/>
        <v>45315</v>
      </c>
      <c r="C37" s="304"/>
      <c r="D37" s="224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14"/>
        <v>0</v>
      </c>
      <c r="AN37" s="531">
        <f t="shared" si="15"/>
        <v>0</v>
      </c>
    </row>
    <row r="38" spans="1:40" ht="15" customHeight="1" x14ac:dyDescent="0.2">
      <c r="A38" s="221" t="str">
        <f t="shared" si="8"/>
        <v>Do</v>
      </c>
      <c r="B38" s="223">
        <f t="shared" si="9"/>
        <v>45316</v>
      </c>
      <c r="C38" s="304"/>
      <c r="D38" s="224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14"/>
        <v>0</v>
      </c>
      <c r="AN38" s="531">
        <f t="shared" si="15"/>
        <v>0</v>
      </c>
    </row>
    <row r="39" spans="1:40" ht="15" customHeight="1" x14ac:dyDescent="0.2">
      <c r="A39" s="221" t="str">
        <f t="shared" si="8"/>
        <v>Fr</v>
      </c>
      <c r="B39" s="223">
        <f t="shared" si="9"/>
        <v>45317</v>
      </c>
      <c r="C39" s="304"/>
      <c r="D39" s="224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14"/>
        <v>0</v>
      </c>
      <c r="AN39" s="531">
        <f t="shared" si="15"/>
        <v>0</v>
      </c>
    </row>
    <row r="40" spans="1:40" ht="15" customHeight="1" x14ac:dyDescent="0.2">
      <c r="A40" s="221" t="str">
        <f t="shared" si="8"/>
        <v>Sa</v>
      </c>
      <c r="B40" s="223">
        <f t="shared" si="9"/>
        <v>45318</v>
      </c>
      <c r="C40" s="304"/>
      <c r="D40" s="224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14"/>
        <v>0</v>
      </c>
      <c r="AN40" s="531">
        <f t="shared" si="15"/>
        <v>0</v>
      </c>
    </row>
    <row r="41" spans="1:40" ht="15" customHeight="1" x14ac:dyDescent="0.2">
      <c r="A41" s="221" t="str">
        <f t="shared" si="8"/>
        <v>So</v>
      </c>
      <c r="B41" s="223">
        <f t="shared" si="9"/>
        <v>45319</v>
      </c>
      <c r="C41" s="304"/>
      <c r="D41" s="224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14"/>
        <v>0</v>
      </c>
      <c r="AN41" s="531">
        <f t="shared" si="15"/>
        <v>0</v>
      </c>
    </row>
    <row r="42" spans="1:40" ht="15" customHeight="1" x14ac:dyDescent="0.2">
      <c r="A42" s="221" t="str">
        <f t="shared" si="8"/>
        <v>Mo</v>
      </c>
      <c r="B42" s="223">
        <f t="shared" si="9"/>
        <v>45320</v>
      </c>
      <c r="C42" s="304"/>
      <c r="D42" s="224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14"/>
        <v>0</v>
      </c>
      <c r="AN42" s="531">
        <f t="shared" si="15"/>
        <v>0</v>
      </c>
    </row>
    <row r="43" spans="1:40" ht="15" customHeight="1" x14ac:dyDescent="0.2">
      <c r="A43" s="221" t="str">
        <f t="shared" si="8"/>
        <v>Di</v>
      </c>
      <c r="B43" s="223">
        <f t="shared" si="9"/>
        <v>45321</v>
      </c>
      <c r="C43" s="304"/>
      <c r="D43" s="224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14"/>
        <v>0</v>
      </c>
      <c r="AN43" s="531">
        <f t="shared" si="15"/>
        <v>0</v>
      </c>
    </row>
    <row r="44" spans="1:40" ht="15" customHeight="1" thickBot="1" x14ac:dyDescent="0.25">
      <c r="A44" s="221" t="str">
        <f t="shared" si="8"/>
        <v>Mi</v>
      </c>
      <c r="B44" s="230">
        <f t="shared" si="9"/>
        <v>45322</v>
      </c>
      <c r="C44" s="231"/>
      <c r="D44" s="231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14"/>
        <v>0</v>
      </c>
      <c r="AN44" s="531">
        <f t="shared" si="15"/>
        <v>0</v>
      </c>
    </row>
    <row r="45" spans="1:40" ht="15" customHeight="1" thickBot="1" x14ac:dyDescent="0.25">
      <c r="D45" s="540">
        <f>SUM(D14:D44)</f>
        <v>0</v>
      </c>
      <c r="E45" s="691" t="s">
        <v>14</v>
      </c>
      <c r="F45" s="692"/>
      <c r="G45" s="692"/>
      <c r="H45" s="692"/>
      <c r="I45" s="606">
        <f>SUM(I14:I44)</f>
        <v>0</v>
      </c>
      <c r="J45" s="606">
        <f t="shared" ref="J45:Q45" si="16">SUM(J14:J44)</f>
        <v>0</v>
      </c>
      <c r="K45" s="606">
        <f t="shared" si="16"/>
        <v>0</v>
      </c>
      <c r="L45" s="606">
        <f t="shared" si="16"/>
        <v>0</v>
      </c>
      <c r="M45" s="606">
        <f t="shared" si="16"/>
        <v>0</v>
      </c>
      <c r="N45" s="606">
        <f t="shared" si="16"/>
        <v>0</v>
      </c>
      <c r="O45" s="606">
        <f t="shared" si="16"/>
        <v>0</v>
      </c>
      <c r="P45" s="606">
        <f t="shared" si="16"/>
        <v>0</v>
      </c>
      <c r="Q45" s="606">
        <f t="shared" si="16"/>
        <v>0</v>
      </c>
      <c r="R45" s="606">
        <f t="shared" ref="R45:Y45" si="17">SUM(R14:R44)</f>
        <v>0</v>
      </c>
      <c r="S45" s="606">
        <f t="shared" si="17"/>
        <v>0</v>
      </c>
      <c r="T45" s="606">
        <f t="shared" si="17"/>
        <v>0</v>
      </c>
      <c r="U45" s="606">
        <f t="shared" si="17"/>
        <v>0</v>
      </c>
      <c r="V45" s="606">
        <f t="shared" si="17"/>
        <v>0</v>
      </c>
      <c r="W45" s="606">
        <f t="shared" si="17"/>
        <v>0</v>
      </c>
      <c r="X45" s="606">
        <f t="shared" si="17"/>
        <v>0</v>
      </c>
      <c r="Y45" s="606">
        <f t="shared" si="17"/>
        <v>0</v>
      </c>
      <c r="Z45" s="528">
        <f>SUM(Z14:Z44)</f>
        <v>0</v>
      </c>
      <c r="AF45" s="532">
        <f t="shared" ref="AF45:AI45" si="18">SUM(AF14:AF44)</f>
        <v>0</v>
      </c>
      <c r="AG45" s="532">
        <f t="shared" si="18"/>
        <v>0</v>
      </c>
      <c r="AH45" s="532">
        <f t="shared" si="18"/>
        <v>0</v>
      </c>
      <c r="AI45" s="532">
        <f t="shared" si="18"/>
        <v>0</v>
      </c>
      <c r="AJ45" s="532">
        <f>SUM(AJ14:AJ44)</f>
        <v>0</v>
      </c>
      <c r="AK45" s="532">
        <f t="shared" ref="AK45:AM45" si="19">SUM(AK14:AK44)</f>
        <v>0</v>
      </c>
      <c r="AL45" s="531">
        <f>SUM(AL14:AL44)</f>
        <v>0</v>
      </c>
      <c r="AM45" s="531">
        <f t="shared" si="19"/>
        <v>0</v>
      </c>
      <c r="AN45" s="531">
        <f>SUM(AN14:AN44)</f>
        <v>0</v>
      </c>
    </row>
    <row r="46" spans="1:40" ht="15" customHeight="1" thickBot="1" x14ac:dyDescent="0.25">
      <c r="J46" s="542"/>
      <c r="K46" s="542"/>
      <c r="L46" s="543"/>
      <c r="M46" s="275"/>
      <c r="N46" s="607"/>
      <c r="O46" s="607"/>
      <c r="Q46" s="542"/>
      <c r="R46" s="542"/>
      <c r="S46" s="542"/>
      <c r="T46" s="542"/>
      <c r="U46" s="542"/>
      <c r="V46" s="542"/>
      <c r="W46" s="542"/>
      <c r="X46" s="542"/>
      <c r="Y46" s="542"/>
      <c r="Z46" s="242"/>
    </row>
    <row r="47" spans="1:40" ht="15" customHeight="1" x14ac:dyDescent="0.2">
      <c r="H47" s="608" t="s">
        <v>49</v>
      </c>
      <c r="I47" s="609"/>
      <c r="J47" s="609"/>
      <c r="K47" s="609"/>
      <c r="L47" s="610">
        <f>I45+J45</f>
        <v>0</v>
      </c>
      <c r="P47" s="611" t="s">
        <v>69</v>
      </c>
      <c r="Q47" s="612"/>
      <c r="R47" s="612"/>
      <c r="S47" s="612"/>
      <c r="T47" s="613">
        <f>SUM(AA14:AA44)</f>
        <v>0</v>
      </c>
      <c r="U47" s="542"/>
      <c r="V47" s="542"/>
      <c r="W47" s="542"/>
      <c r="X47" s="542"/>
      <c r="Y47" s="542"/>
      <c r="Z47" s="242"/>
      <c r="AB47" s="12"/>
    </row>
    <row r="48" spans="1:40" ht="15" customHeight="1" x14ac:dyDescent="0.2">
      <c r="H48" s="614" t="s">
        <v>20</v>
      </c>
      <c r="I48" s="615"/>
      <c r="J48" s="616"/>
      <c r="K48" s="616"/>
      <c r="L48" s="617">
        <f>K45+L45</f>
        <v>0</v>
      </c>
      <c r="P48" s="618" t="s">
        <v>70</v>
      </c>
      <c r="Q48" s="619"/>
      <c r="R48" s="619"/>
      <c r="S48" s="619"/>
      <c r="T48" s="620">
        <f>T47-R3</f>
        <v>0</v>
      </c>
      <c r="U48" s="542"/>
      <c r="V48" s="542"/>
      <c r="W48" s="542"/>
      <c r="X48" s="542"/>
      <c r="Y48" s="542"/>
      <c r="Z48" s="242"/>
    </row>
    <row r="49" spans="2:28" ht="15" customHeight="1" x14ac:dyDescent="0.2">
      <c r="H49" s="621" t="s">
        <v>39</v>
      </c>
      <c r="I49" s="622"/>
      <c r="J49" s="75"/>
      <c r="K49" s="75"/>
      <c r="L49" s="617">
        <f>SUM(M45:Y45)</f>
        <v>0</v>
      </c>
      <c r="P49" s="618" t="s">
        <v>71</v>
      </c>
      <c r="Q49" s="619"/>
      <c r="R49" s="619"/>
      <c r="S49" s="619"/>
      <c r="T49" s="620">
        <f>T48+R4</f>
        <v>0</v>
      </c>
      <c r="U49" s="542"/>
      <c r="V49" s="542"/>
      <c r="W49" s="542"/>
      <c r="X49" s="542"/>
      <c r="Y49" s="542"/>
      <c r="Z49" s="242"/>
      <c r="AB49" s="12"/>
    </row>
    <row r="50" spans="2:28" ht="15" customHeight="1" x14ac:dyDescent="0.2">
      <c r="H50" s="623" t="s">
        <v>10</v>
      </c>
      <c r="I50" s="615"/>
      <c r="J50" s="624"/>
      <c r="K50" s="624"/>
      <c r="L50" s="617">
        <f>SUM(AF14:AF44)</f>
        <v>0</v>
      </c>
      <c r="P50" s="618" t="s">
        <v>47</v>
      </c>
      <c r="Q50" s="555"/>
      <c r="R50" s="555"/>
      <c r="S50" s="555"/>
      <c r="T50" s="521"/>
      <c r="U50" s="542"/>
      <c r="V50" s="542"/>
      <c r="W50" s="542"/>
      <c r="X50" s="542"/>
      <c r="Y50" s="542"/>
      <c r="Z50" s="242"/>
    </row>
    <row r="51" spans="2:28" ht="15" customHeight="1" thickBot="1" x14ac:dyDescent="0.25">
      <c r="H51" s="625" t="s">
        <v>12</v>
      </c>
      <c r="I51" s="626"/>
      <c r="J51" s="627"/>
      <c r="K51" s="627"/>
      <c r="L51" s="628">
        <f>R8-L50</f>
        <v>0</v>
      </c>
      <c r="P51" s="629" t="s">
        <v>51</v>
      </c>
      <c r="Q51" s="560"/>
      <c r="R51" s="560"/>
      <c r="S51" s="560"/>
      <c r="T51" s="630">
        <f>T49-T50</f>
        <v>0</v>
      </c>
      <c r="U51" s="542"/>
      <c r="V51" s="542"/>
      <c r="W51" s="542"/>
      <c r="X51" s="542"/>
      <c r="Y51" s="542"/>
      <c r="Z51" s="242"/>
    </row>
    <row r="52" spans="2:28" ht="15" customHeight="1" x14ac:dyDescent="0.2">
      <c r="Q52" s="542"/>
      <c r="R52" s="542"/>
      <c r="S52" s="542"/>
      <c r="T52" s="542"/>
      <c r="U52" s="542"/>
      <c r="V52" s="542"/>
      <c r="W52" s="542"/>
      <c r="X52" s="542"/>
      <c r="Y52" s="542"/>
      <c r="Z52" s="242"/>
    </row>
    <row r="53" spans="2:28" ht="15" customHeight="1" x14ac:dyDescent="0.2">
      <c r="P53" s="545"/>
      <c r="Z53" s="244"/>
      <c r="AA53" s="292"/>
    </row>
    <row r="54" spans="2:28" ht="15" customHeight="1" x14ac:dyDescent="0.2">
      <c r="B54" s="6" t="s">
        <v>16</v>
      </c>
      <c r="O54" s="543" t="s">
        <v>48</v>
      </c>
      <c r="P54" s="545"/>
      <c r="Z54" s="244"/>
      <c r="AA54" s="292"/>
    </row>
    <row r="55" spans="2:28" ht="15" customHeight="1" x14ac:dyDescent="0.2">
      <c r="O55" s="543"/>
      <c r="P55" s="545"/>
      <c r="Z55" s="293"/>
    </row>
    <row r="56" spans="2:28" ht="15" customHeight="1" x14ac:dyDescent="0.2">
      <c r="B56" s="21"/>
      <c r="C56" s="294"/>
      <c r="D56" s="295"/>
      <c r="E56" s="631"/>
      <c r="F56" s="631"/>
      <c r="G56" s="631"/>
      <c r="N56" s="631"/>
      <c r="O56" s="632"/>
      <c r="P56" s="633"/>
      <c r="Q56" s="633"/>
      <c r="Z56" s="244"/>
    </row>
  </sheetData>
  <sheetProtection algorithmName="SHA-512" hashValue="6pTOCBDhR1zY0X3riZMfyYw4Vk4jST1MLg/VW540jtrv+leUwGsagFJGG1uztBJ/yw/CxBhVgv0l+y71hLZATQ==" saltValue="3fNQpYWq4DC7dZvR9Y0QVw==" spinCount="100000" sheet="1" formatColumns="0" selectLockedCells="1"/>
  <protectedRanges>
    <protectedRange sqref="C14:Y44" name="Bereich1_2"/>
  </protectedRanges>
  <customSheetViews>
    <customSheetView guid="{9573FE40-78BC-11D6-8847-0050DA48E3D0}" showPageBreaks="1" showGridLines="0" zeroValues="0" fitToPage="1" printArea="1" showRuler="0">
      <pane ySplit="11" topLeftCell="A20" activePane="bottomLeft" state="frozen"/>
      <selection pane="bottomLeft" activeCell="R30" sqref="R30"/>
      <pageMargins left="0.19685039370078741" right="0.27559055118110237" top="0.39370078740157483" bottom="0.59055118110236227" header="0.39370078740157483" footer="0.23622047244094491"/>
      <printOptions horizontalCentered="1"/>
      <pageSetup paperSize="9" scale="86" orientation="portrait" horizontalDpi="300" verticalDpi="4294967292" r:id="rId1"/>
      <headerFooter alignWithMargins="0"/>
    </customSheetView>
  </customSheetViews>
  <mergeCells count="17">
    <mergeCell ref="E45:H45"/>
    <mergeCell ref="C12:D12"/>
    <mergeCell ref="C11:D11"/>
    <mergeCell ref="E5:I5"/>
    <mergeCell ref="E7:I7"/>
    <mergeCell ref="E8:I8"/>
    <mergeCell ref="E9:I9"/>
    <mergeCell ref="M12:Z12"/>
    <mergeCell ref="I11:Z11"/>
    <mergeCell ref="I12:J12"/>
    <mergeCell ref="K12:L12"/>
    <mergeCell ref="L6:M6"/>
    <mergeCell ref="C4:D4"/>
    <mergeCell ref="C5:D5"/>
    <mergeCell ref="L3:M3"/>
    <mergeCell ref="E4:I4"/>
    <mergeCell ref="E11:H11"/>
  </mergeCells>
  <phoneticPr fontId="3" type="noConversion"/>
  <conditionalFormatting sqref="C14:Y44">
    <cfRule type="expression" dxfId="27" priority="14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2"/>
  <headerFooter alignWithMargins="0"/>
  <ignoredErrors>
    <ignoredError sqref="AL15" formulaRange="1"/>
  </ignoredError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DC3F07AB-DF03-4E32-807B-E4A2F7140403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C14" sqref="C14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/>
      <c r="X3" s="242"/>
      <c r="Y3" s="242"/>
      <c r="Z3" s="242"/>
    </row>
    <row r="4" spans="1:40" ht="15" customHeight="1" x14ac:dyDescent="0.25">
      <c r="B4" s="14"/>
      <c r="C4" s="668" t="s">
        <v>17</v>
      </c>
      <c r="D4" s="669"/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>Jän.!T51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728">
        <f>Konfiguration!B16</f>
        <v>45323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>Jän.!L51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IF(Konfiguration!G8="Febr.",Konfiguration!J16,0)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242"/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30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Do</v>
      </c>
      <c r="B14" s="222">
        <f>E5</f>
        <v>45323</v>
      </c>
      <c r="C14" s="304"/>
      <c r="D14" s="655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Fr</v>
      </c>
      <c r="B15" s="223">
        <f t="shared" ref="B15:B44" si="9">IF(MONTH(B14+1)&lt;&gt;MONTH($E$5),0,B14+1)</f>
        <v>45324</v>
      </c>
      <c r="C15" s="304"/>
      <c r="D15" s="655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Sa</v>
      </c>
      <c r="B16" s="223">
        <f t="shared" si="9"/>
        <v>45325</v>
      </c>
      <c r="C16" s="304"/>
      <c r="D16" s="655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So</v>
      </c>
      <c r="B17" s="223">
        <f t="shared" si="9"/>
        <v>45326</v>
      </c>
      <c r="C17" s="302"/>
      <c r="D17" s="656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Mo</v>
      </c>
      <c r="B18" s="223">
        <f t="shared" si="9"/>
        <v>45327</v>
      </c>
      <c r="C18" s="304"/>
      <c r="D18" s="655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Di</v>
      </c>
      <c r="B19" s="223">
        <f t="shared" si="9"/>
        <v>45328</v>
      </c>
      <c r="C19" s="304"/>
      <c r="D19" s="655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Mi</v>
      </c>
      <c r="B20" s="223">
        <f t="shared" si="9"/>
        <v>45329</v>
      </c>
      <c r="C20" s="304"/>
      <c r="D20" s="655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Do</v>
      </c>
      <c r="B21" s="223">
        <f t="shared" si="9"/>
        <v>45330</v>
      </c>
      <c r="C21" s="304"/>
      <c r="D21" s="655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Fr</v>
      </c>
      <c r="B22" s="223">
        <f t="shared" si="9"/>
        <v>45331</v>
      </c>
      <c r="C22" s="304"/>
      <c r="D22" s="655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Sa</v>
      </c>
      <c r="B23" s="223">
        <f t="shared" si="9"/>
        <v>45332</v>
      </c>
      <c r="C23" s="304"/>
      <c r="D23" s="655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So</v>
      </c>
      <c r="B24" s="223">
        <f t="shared" si="9"/>
        <v>45333</v>
      </c>
      <c r="C24" s="304"/>
      <c r="D24" s="655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Mo</v>
      </c>
      <c r="B25" s="223">
        <f t="shared" si="9"/>
        <v>45334</v>
      </c>
      <c r="C25" s="304"/>
      <c r="D25" s="655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Di</v>
      </c>
      <c r="B26" s="223">
        <f t="shared" si="9"/>
        <v>45335</v>
      </c>
      <c r="C26" s="304"/>
      <c r="D26" s="655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Mi</v>
      </c>
      <c r="B27" s="223">
        <f t="shared" si="9"/>
        <v>45336</v>
      </c>
      <c r="C27" s="304"/>
      <c r="D27" s="655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Do</v>
      </c>
      <c r="B28" s="223">
        <f t="shared" si="9"/>
        <v>45337</v>
      </c>
      <c r="C28" s="304"/>
      <c r="D28" s="655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Fr</v>
      </c>
      <c r="B29" s="223">
        <f t="shared" si="9"/>
        <v>45338</v>
      </c>
      <c r="C29" s="304"/>
      <c r="D29" s="655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Sa</v>
      </c>
      <c r="B30" s="223">
        <f t="shared" si="9"/>
        <v>45339</v>
      </c>
      <c r="C30" s="304"/>
      <c r="D30" s="655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So</v>
      </c>
      <c r="B31" s="223">
        <f t="shared" si="9"/>
        <v>45340</v>
      </c>
      <c r="C31" s="304"/>
      <c r="D31" s="655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Mo</v>
      </c>
      <c r="B32" s="223">
        <f t="shared" si="9"/>
        <v>45341</v>
      </c>
      <c r="C32" s="304"/>
      <c r="D32" s="655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Di</v>
      </c>
      <c r="B33" s="223">
        <f t="shared" si="9"/>
        <v>45342</v>
      </c>
      <c r="C33" s="304"/>
      <c r="D33" s="655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Mi</v>
      </c>
      <c r="B34" s="223">
        <f t="shared" si="9"/>
        <v>45343</v>
      </c>
      <c r="C34" s="304"/>
      <c r="D34" s="655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Do</v>
      </c>
      <c r="B35" s="223">
        <f t="shared" si="9"/>
        <v>45344</v>
      </c>
      <c r="C35" s="304"/>
      <c r="D35" s="655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Fr</v>
      </c>
      <c r="B36" s="223">
        <f t="shared" si="9"/>
        <v>45345</v>
      </c>
      <c r="C36" s="304"/>
      <c r="D36" s="655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Sa</v>
      </c>
      <c r="B37" s="223">
        <f t="shared" si="9"/>
        <v>45346</v>
      </c>
      <c r="C37" s="304"/>
      <c r="D37" s="655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So</v>
      </c>
      <c r="B38" s="223">
        <f t="shared" si="9"/>
        <v>45347</v>
      </c>
      <c r="C38" s="304"/>
      <c r="D38" s="655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Mo</v>
      </c>
      <c r="B39" s="223">
        <f t="shared" si="9"/>
        <v>45348</v>
      </c>
      <c r="C39" s="304"/>
      <c r="D39" s="655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Di</v>
      </c>
      <c r="B40" s="223">
        <f t="shared" si="9"/>
        <v>45349</v>
      </c>
      <c r="C40" s="304"/>
      <c r="D40" s="655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Mi</v>
      </c>
      <c r="B41" s="223">
        <f t="shared" si="9"/>
        <v>45350</v>
      </c>
      <c r="C41" s="304"/>
      <c r="D41" s="655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Do</v>
      </c>
      <c r="B42" s="223">
        <f t="shared" si="9"/>
        <v>45351</v>
      </c>
      <c r="C42" s="304"/>
      <c r="D42" s="655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/>
      </c>
      <c r="B43" s="223">
        <f t="shared" si="9"/>
        <v>0</v>
      </c>
      <c r="C43" s="304"/>
      <c r="D43" s="655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/>
      </c>
      <c r="B44" s="223">
        <f t="shared" si="9"/>
        <v>0</v>
      </c>
      <c r="C44" s="231"/>
      <c r="D44" s="657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0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242"/>
      <c r="V47" s="242"/>
      <c r="W47" s="242"/>
      <c r="X47" s="242"/>
      <c r="Y47" s="242"/>
      <c r="Z47" s="242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242"/>
      <c r="V48" s="242"/>
      <c r="W48" s="242"/>
      <c r="X48" s="242"/>
      <c r="Y48" s="242"/>
      <c r="Z48" s="242"/>
    </row>
    <row r="49" spans="2:28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242"/>
      <c r="V49" s="242"/>
      <c r="W49" s="242"/>
      <c r="X49" s="242"/>
      <c r="Y49" s="242"/>
      <c r="Z49" s="242"/>
      <c r="AB49" s="12"/>
    </row>
    <row r="50" spans="2:28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242"/>
      <c r="V50" s="242"/>
      <c r="W50" s="242"/>
      <c r="X50" s="242"/>
      <c r="Y50" s="242"/>
      <c r="Z50" s="242"/>
    </row>
    <row r="51" spans="2:28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242"/>
      <c r="V51" s="242"/>
      <c r="W51" s="242"/>
      <c r="X51" s="242"/>
      <c r="Y51" s="242"/>
      <c r="Z51" s="242"/>
    </row>
    <row r="52" spans="2:28" ht="15" customHeight="1" x14ac:dyDescent="0.2"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2:28" ht="15" customHeight="1" x14ac:dyDescent="0.2">
      <c r="P53" s="241"/>
      <c r="Z53" s="244"/>
      <c r="AA53" s="292"/>
    </row>
    <row r="54" spans="2:28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28" ht="15" customHeight="1" x14ac:dyDescent="0.2">
      <c r="O55" s="243"/>
      <c r="P55" s="241"/>
      <c r="Z55" s="293"/>
    </row>
    <row r="56" spans="2:28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3khxZL5C6ORDqiCbfMBLm5AuKdyHEcWxrZQXt3HsRY5cvDsbaLjWSzMal5MQ9SXl63Q3SacIe9zENprfkqsZ/g==" saltValue="X8t/9ZXmDxJDhksscMcGyg==" spinCount="100000" sheet="1" formatColumns="0" selectLockedCells="1"/>
  <protectedRanges>
    <protectedRange sqref="C14:Y44" name="Bereich1_2"/>
  </protectedRanges>
  <mergeCells count="17">
    <mergeCell ref="L3:M3"/>
    <mergeCell ref="E4:I4"/>
    <mergeCell ref="E5:I5"/>
    <mergeCell ref="L6:M6"/>
    <mergeCell ref="E7:I7"/>
    <mergeCell ref="C4:D4"/>
    <mergeCell ref="C5:D5"/>
    <mergeCell ref="E8:I8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</mergeCells>
  <conditionalFormatting sqref="C14:Y44">
    <cfRule type="expression" dxfId="25" priority="16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ignoredErrors>
    <ignoredError sqref="AL21:AM21 AM18:AN18 AL18" formulaRange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516FD9A0-D0B7-427D-AD9A-77C1DD53F603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G30" sqref="G30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/>
      <c r="X3" s="242"/>
      <c r="Y3" s="242"/>
      <c r="Z3" s="242"/>
    </row>
    <row r="4" spans="1:40" ht="15" customHeight="1" x14ac:dyDescent="0.25">
      <c r="B4" s="14"/>
      <c r="C4" s="668" t="s">
        <v>17</v>
      </c>
      <c r="D4" s="669"/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 xml:space="preserve"> Febr.!T51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728">
        <f>Konfiguration!B17</f>
        <v>45352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 xml:space="preserve"> Febr.!L51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IF(Konfiguration!G8="März",Konfiguration!J16,0)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242"/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30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Fr</v>
      </c>
      <c r="B14" s="222">
        <f>E5</f>
        <v>45352</v>
      </c>
      <c r="C14" s="304"/>
      <c r="D14" s="655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Sa</v>
      </c>
      <c r="B15" s="223">
        <f t="shared" ref="B15:B44" si="9">IF(MONTH(B14+1)&lt;&gt;MONTH($E$5),0,B14+1)</f>
        <v>45353</v>
      </c>
      <c r="C15" s="304"/>
      <c r="D15" s="655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So</v>
      </c>
      <c r="B16" s="223">
        <f t="shared" si="9"/>
        <v>45354</v>
      </c>
      <c r="C16" s="304"/>
      <c r="D16" s="655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Mo</v>
      </c>
      <c r="B17" s="223">
        <f t="shared" si="9"/>
        <v>45355</v>
      </c>
      <c r="C17" s="302"/>
      <c r="D17" s="656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Di</v>
      </c>
      <c r="B18" s="223">
        <f t="shared" si="9"/>
        <v>45356</v>
      </c>
      <c r="C18" s="304"/>
      <c r="D18" s="655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Mi</v>
      </c>
      <c r="B19" s="223">
        <f t="shared" si="9"/>
        <v>45357</v>
      </c>
      <c r="C19" s="304"/>
      <c r="D19" s="655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Do</v>
      </c>
      <c r="B20" s="223">
        <f t="shared" si="9"/>
        <v>45358</v>
      </c>
      <c r="C20" s="304"/>
      <c r="D20" s="655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Fr</v>
      </c>
      <c r="B21" s="223">
        <f t="shared" si="9"/>
        <v>45359</v>
      </c>
      <c r="C21" s="304"/>
      <c r="D21" s="655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Sa</v>
      </c>
      <c r="B22" s="223">
        <f t="shared" si="9"/>
        <v>45360</v>
      </c>
      <c r="C22" s="304"/>
      <c r="D22" s="655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So</v>
      </c>
      <c r="B23" s="223">
        <f t="shared" si="9"/>
        <v>45361</v>
      </c>
      <c r="C23" s="304"/>
      <c r="D23" s="655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Mo</v>
      </c>
      <c r="B24" s="223">
        <f t="shared" si="9"/>
        <v>45362</v>
      </c>
      <c r="C24" s="304"/>
      <c r="D24" s="655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Di</v>
      </c>
      <c r="B25" s="223">
        <f t="shared" si="9"/>
        <v>45363</v>
      </c>
      <c r="C25" s="304"/>
      <c r="D25" s="655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Mi</v>
      </c>
      <c r="B26" s="223">
        <f t="shared" si="9"/>
        <v>45364</v>
      </c>
      <c r="C26" s="304"/>
      <c r="D26" s="655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Do</v>
      </c>
      <c r="B27" s="223">
        <f t="shared" si="9"/>
        <v>45365</v>
      </c>
      <c r="C27" s="304"/>
      <c r="D27" s="655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Fr</v>
      </c>
      <c r="B28" s="223">
        <f t="shared" si="9"/>
        <v>45366</v>
      </c>
      <c r="C28" s="304"/>
      <c r="D28" s="655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Sa</v>
      </c>
      <c r="B29" s="223">
        <f t="shared" si="9"/>
        <v>45367</v>
      </c>
      <c r="C29" s="304"/>
      <c r="D29" s="655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So</v>
      </c>
      <c r="B30" s="223">
        <f t="shared" si="9"/>
        <v>45368</v>
      </c>
      <c r="C30" s="304"/>
      <c r="D30" s="655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Mo</v>
      </c>
      <c r="B31" s="223">
        <f t="shared" si="9"/>
        <v>45369</v>
      </c>
      <c r="C31" s="304"/>
      <c r="D31" s="655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Di</v>
      </c>
      <c r="B32" s="223">
        <f t="shared" si="9"/>
        <v>45370</v>
      </c>
      <c r="C32" s="304"/>
      <c r="D32" s="655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Mi</v>
      </c>
      <c r="B33" s="223">
        <f t="shared" si="9"/>
        <v>45371</v>
      </c>
      <c r="C33" s="304"/>
      <c r="D33" s="655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Do</v>
      </c>
      <c r="B34" s="223">
        <f t="shared" si="9"/>
        <v>45372</v>
      </c>
      <c r="C34" s="304"/>
      <c r="D34" s="655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Fr</v>
      </c>
      <c r="B35" s="223">
        <f t="shared" si="9"/>
        <v>45373</v>
      </c>
      <c r="C35" s="304"/>
      <c r="D35" s="655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Sa</v>
      </c>
      <c r="B36" s="223">
        <f t="shared" si="9"/>
        <v>45374</v>
      </c>
      <c r="C36" s="304"/>
      <c r="D36" s="655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So</v>
      </c>
      <c r="B37" s="223">
        <f t="shared" si="9"/>
        <v>45375</v>
      </c>
      <c r="C37" s="304"/>
      <c r="D37" s="655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Mo</v>
      </c>
      <c r="B38" s="223">
        <f t="shared" si="9"/>
        <v>45376</v>
      </c>
      <c r="C38" s="304"/>
      <c r="D38" s="655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Di</v>
      </c>
      <c r="B39" s="223">
        <f t="shared" si="9"/>
        <v>45377</v>
      </c>
      <c r="C39" s="304"/>
      <c r="D39" s="655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Mi</v>
      </c>
      <c r="B40" s="223">
        <f t="shared" si="9"/>
        <v>45378</v>
      </c>
      <c r="C40" s="304"/>
      <c r="D40" s="655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Do</v>
      </c>
      <c r="B41" s="223">
        <f t="shared" si="9"/>
        <v>45379</v>
      </c>
      <c r="C41" s="304"/>
      <c r="D41" s="655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Fr</v>
      </c>
      <c r="B42" s="223">
        <f t="shared" si="9"/>
        <v>45380</v>
      </c>
      <c r="C42" s="304"/>
      <c r="D42" s="655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>Sa</v>
      </c>
      <c r="B43" s="223">
        <f t="shared" si="9"/>
        <v>45381</v>
      </c>
      <c r="C43" s="304"/>
      <c r="D43" s="655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>So</v>
      </c>
      <c r="B44" s="223">
        <f t="shared" si="9"/>
        <v>45382</v>
      </c>
      <c r="C44" s="231"/>
      <c r="D44" s="657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0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242"/>
      <c r="V47" s="242"/>
      <c r="W47" s="242"/>
      <c r="X47" s="242"/>
      <c r="Y47" s="242"/>
      <c r="Z47" s="242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242"/>
      <c r="V48" s="242"/>
      <c r="W48" s="242"/>
      <c r="X48" s="242"/>
      <c r="Y48" s="242"/>
      <c r="Z48" s="242"/>
    </row>
    <row r="49" spans="2:28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242"/>
      <c r="V49" s="242"/>
      <c r="W49" s="242"/>
      <c r="X49" s="242"/>
      <c r="Y49" s="242"/>
      <c r="Z49" s="242"/>
      <c r="AB49" s="12"/>
    </row>
    <row r="50" spans="2:28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242"/>
      <c r="V50" s="242"/>
      <c r="W50" s="242"/>
      <c r="X50" s="242"/>
      <c r="Y50" s="242"/>
      <c r="Z50" s="242"/>
    </row>
    <row r="51" spans="2:28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242"/>
      <c r="V51" s="242"/>
      <c r="W51" s="242"/>
      <c r="X51" s="242"/>
      <c r="Y51" s="242"/>
      <c r="Z51" s="242"/>
    </row>
    <row r="52" spans="2:28" ht="15" customHeight="1" x14ac:dyDescent="0.2"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2:28" ht="15" customHeight="1" x14ac:dyDescent="0.2">
      <c r="P53" s="241"/>
      <c r="Z53" s="244"/>
      <c r="AA53" s="292"/>
    </row>
    <row r="54" spans="2:28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28" ht="15" customHeight="1" x14ac:dyDescent="0.2">
      <c r="O55" s="243"/>
      <c r="P55" s="241"/>
      <c r="Z55" s="293"/>
    </row>
    <row r="56" spans="2:28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gBVdcxsHV0KC7kHOZRISz5WK3myEJq1fmfmL71EwA/pxNGdtIVsWEXevu/w7so6HuB/RRicZjdYrVLX9jN0SVA==" saltValue="J3C31Qq+XOQWwPKaMIKYzg==" spinCount="100000" sheet="1" formatColumns="0" selectLockedCells="1"/>
  <protectedRanges>
    <protectedRange sqref="C14:Y44" name="Bereich1_2"/>
  </protectedRanges>
  <mergeCells count="17">
    <mergeCell ref="L3:M3"/>
    <mergeCell ref="E4:I4"/>
    <mergeCell ref="E5:I5"/>
    <mergeCell ref="L6:M6"/>
    <mergeCell ref="E7:I7"/>
    <mergeCell ref="C4:D4"/>
    <mergeCell ref="C5:D5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  <mergeCell ref="E8:I8"/>
  </mergeCells>
  <conditionalFormatting sqref="C14:Y44">
    <cfRule type="expression" dxfId="23" priority="18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FF9FE306-A233-4EDF-B5BD-4A4991DC2D78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T50" sqref="T50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/>
      <c r="X3" s="242"/>
      <c r="Y3" s="242"/>
      <c r="Z3" s="242"/>
    </row>
    <row r="4" spans="1:40" ht="15" customHeight="1" x14ac:dyDescent="0.25">
      <c r="B4" s="14"/>
      <c r="C4" s="668" t="s">
        <v>17</v>
      </c>
      <c r="D4" s="669"/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 xml:space="preserve"> März!T51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728">
        <f>Konfiguration!B18</f>
        <v>45383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 xml:space="preserve"> März!L51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IF(Konfiguration!G8="April",Konfiguration!J16,0)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242"/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30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Mo</v>
      </c>
      <c r="B14" s="222">
        <f>E5</f>
        <v>45383</v>
      </c>
      <c r="C14" s="304"/>
      <c r="D14" s="655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Di</v>
      </c>
      <c r="B15" s="223">
        <f t="shared" ref="B15:B44" si="9">IF(MONTH(B14+1)&lt;&gt;MONTH($E$5),0,B14+1)</f>
        <v>45384</v>
      </c>
      <c r="C15" s="304"/>
      <c r="D15" s="655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Mi</v>
      </c>
      <c r="B16" s="223">
        <f t="shared" si="9"/>
        <v>45385</v>
      </c>
      <c r="C16" s="304"/>
      <c r="D16" s="655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Do</v>
      </c>
      <c r="B17" s="223">
        <f t="shared" si="9"/>
        <v>45386</v>
      </c>
      <c r="C17" s="302"/>
      <c r="D17" s="656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Fr</v>
      </c>
      <c r="B18" s="223">
        <f t="shared" si="9"/>
        <v>45387</v>
      </c>
      <c r="C18" s="304"/>
      <c r="D18" s="655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Sa</v>
      </c>
      <c r="B19" s="223">
        <f t="shared" si="9"/>
        <v>45388</v>
      </c>
      <c r="C19" s="304"/>
      <c r="D19" s="655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So</v>
      </c>
      <c r="B20" s="223">
        <f t="shared" si="9"/>
        <v>45389</v>
      </c>
      <c r="C20" s="304"/>
      <c r="D20" s="655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Mo</v>
      </c>
      <c r="B21" s="223">
        <f t="shared" si="9"/>
        <v>45390</v>
      </c>
      <c r="C21" s="304"/>
      <c r="D21" s="655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Di</v>
      </c>
      <c r="B22" s="223">
        <f t="shared" si="9"/>
        <v>45391</v>
      </c>
      <c r="C22" s="304"/>
      <c r="D22" s="655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Mi</v>
      </c>
      <c r="B23" s="223">
        <f t="shared" si="9"/>
        <v>45392</v>
      </c>
      <c r="C23" s="304"/>
      <c r="D23" s="655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Do</v>
      </c>
      <c r="B24" s="223">
        <f t="shared" si="9"/>
        <v>45393</v>
      </c>
      <c r="C24" s="304"/>
      <c r="D24" s="655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Fr</v>
      </c>
      <c r="B25" s="223">
        <f t="shared" si="9"/>
        <v>45394</v>
      </c>
      <c r="C25" s="304"/>
      <c r="D25" s="655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Sa</v>
      </c>
      <c r="B26" s="223">
        <f t="shared" si="9"/>
        <v>45395</v>
      </c>
      <c r="C26" s="304"/>
      <c r="D26" s="655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So</v>
      </c>
      <c r="B27" s="223">
        <f t="shared" si="9"/>
        <v>45396</v>
      </c>
      <c r="C27" s="304"/>
      <c r="D27" s="655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Mo</v>
      </c>
      <c r="B28" s="223">
        <f t="shared" si="9"/>
        <v>45397</v>
      </c>
      <c r="C28" s="304"/>
      <c r="D28" s="655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Di</v>
      </c>
      <c r="B29" s="223">
        <f t="shared" si="9"/>
        <v>45398</v>
      </c>
      <c r="C29" s="304"/>
      <c r="D29" s="655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Mi</v>
      </c>
      <c r="B30" s="223">
        <f t="shared" si="9"/>
        <v>45399</v>
      </c>
      <c r="C30" s="304"/>
      <c r="D30" s="655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Do</v>
      </c>
      <c r="B31" s="223">
        <f t="shared" si="9"/>
        <v>45400</v>
      </c>
      <c r="C31" s="304"/>
      <c r="D31" s="655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Fr</v>
      </c>
      <c r="B32" s="223">
        <f t="shared" si="9"/>
        <v>45401</v>
      </c>
      <c r="C32" s="304"/>
      <c r="D32" s="655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Sa</v>
      </c>
      <c r="B33" s="223">
        <f t="shared" si="9"/>
        <v>45402</v>
      </c>
      <c r="C33" s="304"/>
      <c r="D33" s="655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So</v>
      </c>
      <c r="B34" s="223">
        <f t="shared" si="9"/>
        <v>45403</v>
      </c>
      <c r="C34" s="304"/>
      <c r="D34" s="655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Mo</v>
      </c>
      <c r="B35" s="223">
        <f t="shared" si="9"/>
        <v>45404</v>
      </c>
      <c r="C35" s="304"/>
      <c r="D35" s="655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Di</v>
      </c>
      <c r="B36" s="223">
        <f t="shared" si="9"/>
        <v>45405</v>
      </c>
      <c r="C36" s="304"/>
      <c r="D36" s="655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Mi</v>
      </c>
      <c r="B37" s="223">
        <f t="shared" si="9"/>
        <v>45406</v>
      </c>
      <c r="C37" s="304"/>
      <c r="D37" s="655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Do</v>
      </c>
      <c r="B38" s="223">
        <f t="shared" si="9"/>
        <v>45407</v>
      </c>
      <c r="C38" s="304"/>
      <c r="D38" s="655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Fr</v>
      </c>
      <c r="B39" s="223">
        <f t="shared" si="9"/>
        <v>45408</v>
      </c>
      <c r="C39" s="304"/>
      <c r="D39" s="655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Sa</v>
      </c>
      <c r="B40" s="223">
        <f t="shared" si="9"/>
        <v>45409</v>
      </c>
      <c r="C40" s="304"/>
      <c r="D40" s="655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So</v>
      </c>
      <c r="B41" s="223">
        <f t="shared" si="9"/>
        <v>45410</v>
      </c>
      <c r="C41" s="304"/>
      <c r="D41" s="655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Mo</v>
      </c>
      <c r="B42" s="223">
        <f t="shared" si="9"/>
        <v>45411</v>
      </c>
      <c r="C42" s="304"/>
      <c r="D42" s="655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>Di</v>
      </c>
      <c r="B43" s="223">
        <f t="shared" si="9"/>
        <v>45412</v>
      </c>
      <c r="C43" s="304"/>
      <c r="D43" s="655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/>
      </c>
      <c r="B44" s="223">
        <f t="shared" si="9"/>
        <v>0</v>
      </c>
      <c r="C44" s="231"/>
      <c r="D44" s="657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0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12"/>
      <c r="V47" s="12"/>
      <c r="W47" s="12"/>
      <c r="X47" s="12"/>
      <c r="Y47" s="12"/>
      <c r="Z47" s="12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12"/>
      <c r="V48" s="12"/>
      <c r="W48" s="12"/>
      <c r="X48" s="12"/>
      <c r="Y48" s="12"/>
      <c r="Z48" s="12"/>
    </row>
    <row r="49" spans="2:28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12"/>
      <c r="V49" s="12"/>
      <c r="W49" s="12"/>
      <c r="X49" s="12"/>
      <c r="Y49" s="12"/>
      <c r="Z49" s="12"/>
      <c r="AB49" s="12"/>
    </row>
    <row r="50" spans="2:28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12"/>
      <c r="V50" s="12"/>
      <c r="W50" s="12"/>
      <c r="X50" s="12"/>
      <c r="Y50" s="12"/>
      <c r="Z50" s="12"/>
    </row>
    <row r="51" spans="2:28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12"/>
      <c r="V51" s="12"/>
      <c r="W51" s="12"/>
      <c r="X51" s="12"/>
      <c r="Y51" s="12"/>
      <c r="Z51" s="12"/>
    </row>
    <row r="52" spans="2:28" ht="15" customHeight="1" x14ac:dyDescent="0.2"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2:28" ht="15" customHeight="1" x14ac:dyDescent="0.2">
      <c r="P53" s="241"/>
      <c r="Z53" s="244"/>
      <c r="AA53" s="292"/>
    </row>
    <row r="54" spans="2:28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28" ht="15" customHeight="1" x14ac:dyDescent="0.2">
      <c r="O55" s="243"/>
      <c r="P55" s="241"/>
      <c r="Z55" s="293"/>
    </row>
    <row r="56" spans="2:28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8tWeiYksqe933C9mr4nDwTGpRlQCc+v6/qIvTtanTOAWGQqa2jmKtXAPKPauRnoobVopblDOAx6FYgV/C0/8FA==" saltValue="L3U94d8bK5R+2m7ir0JVCg==" spinCount="100000" sheet="1" formatColumns="0" selectLockedCells="1"/>
  <protectedRanges>
    <protectedRange sqref="C14:Y44" name="Bereich1_2"/>
  </protectedRanges>
  <mergeCells count="17">
    <mergeCell ref="L3:M3"/>
    <mergeCell ref="E4:I4"/>
    <mergeCell ref="E5:I5"/>
    <mergeCell ref="L6:M6"/>
    <mergeCell ref="E7:I7"/>
    <mergeCell ref="C4:D4"/>
    <mergeCell ref="C5:D5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  <mergeCell ref="E8:I8"/>
  </mergeCells>
  <conditionalFormatting sqref="C14:Y44">
    <cfRule type="expression" dxfId="21" priority="2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B72C573D-A2D3-46AF-AEC2-57A05A6770D9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C14:Y31 C33:Y44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C14" sqref="C14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/>
      <c r="X3" s="242"/>
      <c r="Y3" s="242"/>
      <c r="Z3" s="242"/>
    </row>
    <row r="4" spans="1:40" ht="15" customHeight="1" x14ac:dyDescent="0.25">
      <c r="B4" s="14"/>
      <c r="C4" s="668" t="s">
        <v>17</v>
      </c>
      <c r="D4" s="669"/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 xml:space="preserve"> April!T51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728">
        <f>Konfiguration!B19</f>
        <v>45413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 xml:space="preserve"> April!L51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IF(Konfiguration!G8="Mai",Konfiguration!J16,0)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242"/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30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Mi</v>
      </c>
      <c r="B14" s="222">
        <f>E5</f>
        <v>45413</v>
      </c>
      <c r="C14" s="304"/>
      <c r="D14" s="655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Do</v>
      </c>
      <c r="B15" s="223">
        <f t="shared" ref="B15:B44" si="9">IF(MONTH(B14+1)&lt;&gt;MONTH($E$5),0,B14+1)</f>
        <v>45414</v>
      </c>
      <c r="C15" s="304"/>
      <c r="D15" s="655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Fr</v>
      </c>
      <c r="B16" s="223">
        <f t="shared" si="9"/>
        <v>45415</v>
      </c>
      <c r="C16" s="304"/>
      <c r="D16" s="655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Sa</v>
      </c>
      <c r="B17" s="223">
        <f t="shared" si="9"/>
        <v>45416</v>
      </c>
      <c r="C17" s="302"/>
      <c r="D17" s="656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So</v>
      </c>
      <c r="B18" s="223">
        <f t="shared" si="9"/>
        <v>45417</v>
      </c>
      <c r="C18" s="304"/>
      <c r="D18" s="655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Mo</v>
      </c>
      <c r="B19" s="223">
        <f t="shared" si="9"/>
        <v>45418</v>
      </c>
      <c r="C19" s="304"/>
      <c r="D19" s="655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Di</v>
      </c>
      <c r="B20" s="223">
        <f t="shared" si="9"/>
        <v>45419</v>
      </c>
      <c r="C20" s="304"/>
      <c r="D20" s="655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Mi</v>
      </c>
      <c r="B21" s="223">
        <f t="shared" si="9"/>
        <v>45420</v>
      </c>
      <c r="C21" s="304"/>
      <c r="D21" s="655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Do</v>
      </c>
      <c r="B22" s="223">
        <f t="shared" si="9"/>
        <v>45421</v>
      </c>
      <c r="C22" s="304"/>
      <c r="D22" s="655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Fr</v>
      </c>
      <c r="B23" s="223">
        <f t="shared" si="9"/>
        <v>45422</v>
      </c>
      <c r="C23" s="304"/>
      <c r="D23" s="655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Sa</v>
      </c>
      <c r="B24" s="223">
        <f t="shared" si="9"/>
        <v>45423</v>
      </c>
      <c r="C24" s="304"/>
      <c r="D24" s="655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So</v>
      </c>
      <c r="B25" s="223">
        <f t="shared" si="9"/>
        <v>45424</v>
      </c>
      <c r="C25" s="304"/>
      <c r="D25" s="655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Mo</v>
      </c>
      <c r="B26" s="223">
        <f t="shared" si="9"/>
        <v>45425</v>
      </c>
      <c r="C26" s="304"/>
      <c r="D26" s="655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Di</v>
      </c>
      <c r="B27" s="223">
        <f t="shared" si="9"/>
        <v>45426</v>
      </c>
      <c r="C27" s="304"/>
      <c r="D27" s="655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Mi</v>
      </c>
      <c r="B28" s="223">
        <f t="shared" si="9"/>
        <v>45427</v>
      </c>
      <c r="C28" s="304"/>
      <c r="D28" s="655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Do</v>
      </c>
      <c r="B29" s="223">
        <f t="shared" si="9"/>
        <v>45428</v>
      </c>
      <c r="C29" s="304"/>
      <c r="D29" s="655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Fr</v>
      </c>
      <c r="B30" s="223">
        <f t="shared" si="9"/>
        <v>45429</v>
      </c>
      <c r="C30" s="304"/>
      <c r="D30" s="655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Sa</v>
      </c>
      <c r="B31" s="223">
        <f t="shared" si="9"/>
        <v>45430</v>
      </c>
      <c r="C31" s="304"/>
      <c r="D31" s="655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So</v>
      </c>
      <c r="B32" s="223">
        <f t="shared" si="9"/>
        <v>45431</v>
      </c>
      <c r="C32" s="304"/>
      <c r="D32" s="655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Mo</v>
      </c>
      <c r="B33" s="223">
        <f t="shared" si="9"/>
        <v>45432</v>
      </c>
      <c r="C33" s="304"/>
      <c r="D33" s="655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Di</v>
      </c>
      <c r="B34" s="223">
        <f t="shared" si="9"/>
        <v>45433</v>
      </c>
      <c r="C34" s="304"/>
      <c r="D34" s="655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Mi</v>
      </c>
      <c r="B35" s="223">
        <f t="shared" si="9"/>
        <v>45434</v>
      </c>
      <c r="C35" s="304"/>
      <c r="D35" s="655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Do</v>
      </c>
      <c r="B36" s="223">
        <f t="shared" si="9"/>
        <v>45435</v>
      </c>
      <c r="C36" s="304"/>
      <c r="D36" s="655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Fr</v>
      </c>
      <c r="B37" s="223">
        <f t="shared" si="9"/>
        <v>45436</v>
      </c>
      <c r="C37" s="304"/>
      <c r="D37" s="655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Sa</v>
      </c>
      <c r="B38" s="223">
        <f t="shared" si="9"/>
        <v>45437</v>
      </c>
      <c r="C38" s="304"/>
      <c r="D38" s="655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So</v>
      </c>
      <c r="B39" s="223">
        <f t="shared" si="9"/>
        <v>45438</v>
      </c>
      <c r="C39" s="304"/>
      <c r="D39" s="655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Mo</v>
      </c>
      <c r="B40" s="223">
        <f t="shared" si="9"/>
        <v>45439</v>
      </c>
      <c r="C40" s="304"/>
      <c r="D40" s="655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Di</v>
      </c>
      <c r="B41" s="223">
        <f t="shared" si="9"/>
        <v>45440</v>
      </c>
      <c r="C41" s="304"/>
      <c r="D41" s="655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Mi</v>
      </c>
      <c r="B42" s="223">
        <f t="shared" si="9"/>
        <v>45441</v>
      </c>
      <c r="C42" s="304"/>
      <c r="D42" s="655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>Do</v>
      </c>
      <c r="B43" s="223">
        <f t="shared" si="9"/>
        <v>45442</v>
      </c>
      <c r="C43" s="304"/>
      <c r="D43" s="655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>Fr</v>
      </c>
      <c r="B44" s="223">
        <f t="shared" si="9"/>
        <v>45443</v>
      </c>
      <c r="C44" s="231"/>
      <c r="D44" s="657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1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12"/>
      <c r="V47" s="12"/>
      <c r="W47" s="12"/>
      <c r="X47" s="12"/>
      <c r="Y47" s="12"/>
      <c r="Z47" s="12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242"/>
      <c r="V48" s="242"/>
      <c r="W48" s="242"/>
      <c r="X48" s="242"/>
      <c r="Y48" s="242"/>
      <c r="Z48" s="242"/>
    </row>
    <row r="49" spans="2:28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12"/>
      <c r="V49" s="12"/>
      <c r="W49" s="12"/>
      <c r="X49" s="12"/>
      <c r="Y49" s="12"/>
      <c r="Z49" s="12"/>
      <c r="AB49" s="12"/>
    </row>
    <row r="50" spans="2:28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242"/>
      <c r="V50" s="242"/>
      <c r="W50" s="242"/>
      <c r="X50" s="242"/>
      <c r="Y50" s="242"/>
      <c r="Z50" s="242"/>
    </row>
    <row r="51" spans="2:28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242"/>
      <c r="V51" s="242"/>
      <c r="W51" s="242"/>
      <c r="X51" s="242"/>
      <c r="Y51" s="242"/>
      <c r="Z51" s="242"/>
    </row>
    <row r="52" spans="2:28" ht="15" customHeight="1" x14ac:dyDescent="0.2"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2:28" ht="15" customHeight="1" x14ac:dyDescent="0.2">
      <c r="P53" s="241"/>
      <c r="Z53" s="244"/>
      <c r="AA53" s="292"/>
    </row>
    <row r="54" spans="2:28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28" ht="15" customHeight="1" x14ac:dyDescent="0.2">
      <c r="O55" s="243"/>
      <c r="P55" s="241"/>
      <c r="Z55" s="293"/>
    </row>
    <row r="56" spans="2:28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BrY0eOwuVJ9Ij3PRNKfqEuN2dDmTqIr9QCnyKRgfiS2rkWJl7Nns/2pwmwb72TfvPcKcbUJ8UHmRWpM3Vvo1Iw==" saltValue="JfxYQheuJWNwOjyZYMAu8A==" spinCount="100000" sheet="1" formatColumns="0" selectLockedCells="1"/>
  <protectedRanges>
    <protectedRange sqref="C14:Y44" name="Bereich1_2"/>
  </protectedRanges>
  <mergeCells count="17">
    <mergeCell ref="L3:M3"/>
    <mergeCell ref="E4:I4"/>
    <mergeCell ref="E5:I5"/>
    <mergeCell ref="L6:M6"/>
    <mergeCell ref="E7:I7"/>
    <mergeCell ref="C4:D4"/>
    <mergeCell ref="C5:D5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  <mergeCell ref="E8:I8"/>
  </mergeCells>
  <conditionalFormatting sqref="C14:Y44">
    <cfRule type="expression" dxfId="19" priority="22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409D2600-3A0B-428B-8A3E-D493A591D2E7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C14" sqref="C14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/>
      <c r="X3" s="242"/>
      <c r="Y3" s="242"/>
      <c r="Z3" s="242"/>
    </row>
    <row r="4" spans="1:40" ht="15" customHeight="1" x14ac:dyDescent="0.25">
      <c r="B4" s="14"/>
      <c r="C4" s="668" t="s">
        <v>17</v>
      </c>
      <c r="D4" s="669"/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 xml:space="preserve"> Mai!T51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728">
        <f>Konfiguration!B20</f>
        <v>45444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 xml:space="preserve"> Mai!L51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IF(Konfiguration!G8="Juni",Konfiguration!J16,0)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242"/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30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Sa</v>
      </c>
      <c r="B14" s="222">
        <f>E5</f>
        <v>45444</v>
      </c>
      <c r="C14" s="304"/>
      <c r="D14" s="658"/>
      <c r="E14" s="585"/>
      <c r="F14" s="586"/>
      <c r="G14" s="586"/>
      <c r="H14" s="587"/>
      <c r="I14" s="588"/>
      <c r="J14" s="589"/>
      <c r="K14" s="590"/>
      <c r="L14" s="589"/>
      <c r="M14" s="588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So</v>
      </c>
      <c r="B15" s="223">
        <f t="shared" ref="B15:B44" si="9">IF(MONTH(B14+1)&lt;&gt;MONTH($E$5),0,B14+1)</f>
        <v>45445</v>
      </c>
      <c r="C15" s="304"/>
      <c r="D15" s="658"/>
      <c r="E15" s="585"/>
      <c r="F15" s="586"/>
      <c r="G15" s="586"/>
      <c r="H15" s="587"/>
      <c r="I15" s="588"/>
      <c r="J15" s="589"/>
      <c r="K15" s="590"/>
      <c r="L15" s="589"/>
      <c r="M15" s="588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Mo</v>
      </c>
      <c r="B16" s="223">
        <f t="shared" si="9"/>
        <v>45446</v>
      </c>
      <c r="C16" s="304"/>
      <c r="D16" s="658"/>
      <c r="E16" s="585"/>
      <c r="F16" s="586"/>
      <c r="G16" s="586"/>
      <c r="H16" s="587"/>
      <c r="I16" s="588"/>
      <c r="J16" s="589"/>
      <c r="K16" s="590"/>
      <c r="L16" s="589"/>
      <c r="M16" s="588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Di</v>
      </c>
      <c r="B17" s="223">
        <f t="shared" si="9"/>
        <v>45447</v>
      </c>
      <c r="C17" s="302"/>
      <c r="D17" s="659"/>
      <c r="E17" s="592"/>
      <c r="F17" s="593"/>
      <c r="G17" s="593"/>
      <c r="H17" s="594"/>
      <c r="I17" s="595"/>
      <c r="J17" s="596"/>
      <c r="K17" s="597"/>
      <c r="L17" s="596"/>
      <c r="M17" s="595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Mi</v>
      </c>
      <c r="B18" s="223">
        <f t="shared" si="9"/>
        <v>45448</v>
      </c>
      <c r="C18" s="304"/>
      <c r="D18" s="658"/>
      <c r="E18" s="585"/>
      <c r="F18" s="586"/>
      <c r="G18" s="586"/>
      <c r="H18" s="587"/>
      <c r="I18" s="588"/>
      <c r="J18" s="589"/>
      <c r="K18" s="590"/>
      <c r="L18" s="589"/>
      <c r="M18" s="588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Do</v>
      </c>
      <c r="B19" s="223">
        <f t="shared" si="9"/>
        <v>45449</v>
      </c>
      <c r="C19" s="304"/>
      <c r="D19" s="658"/>
      <c r="E19" s="585"/>
      <c r="F19" s="586"/>
      <c r="G19" s="586"/>
      <c r="H19" s="587"/>
      <c r="I19" s="588"/>
      <c r="J19" s="589"/>
      <c r="K19" s="590"/>
      <c r="L19" s="589"/>
      <c r="M19" s="588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Fr</v>
      </c>
      <c r="B20" s="223">
        <f t="shared" si="9"/>
        <v>45450</v>
      </c>
      <c r="C20" s="304"/>
      <c r="D20" s="658"/>
      <c r="E20" s="585"/>
      <c r="F20" s="586"/>
      <c r="G20" s="586"/>
      <c r="H20" s="587"/>
      <c r="I20" s="588"/>
      <c r="J20" s="589"/>
      <c r="K20" s="590"/>
      <c r="L20" s="589"/>
      <c r="M20" s="588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Sa</v>
      </c>
      <c r="B21" s="223">
        <f t="shared" si="9"/>
        <v>45451</v>
      </c>
      <c r="C21" s="304"/>
      <c r="D21" s="658"/>
      <c r="E21" s="585"/>
      <c r="F21" s="586"/>
      <c r="G21" s="586"/>
      <c r="H21" s="587"/>
      <c r="I21" s="588"/>
      <c r="J21" s="589"/>
      <c r="K21" s="590"/>
      <c r="L21" s="589"/>
      <c r="M21" s="588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So</v>
      </c>
      <c r="B22" s="223">
        <f t="shared" si="9"/>
        <v>45452</v>
      </c>
      <c r="C22" s="304"/>
      <c r="D22" s="658"/>
      <c r="E22" s="585"/>
      <c r="F22" s="586"/>
      <c r="G22" s="586"/>
      <c r="H22" s="587"/>
      <c r="I22" s="588"/>
      <c r="J22" s="589"/>
      <c r="K22" s="590"/>
      <c r="L22" s="589"/>
      <c r="M22" s="588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Mo</v>
      </c>
      <c r="B23" s="223">
        <f t="shared" si="9"/>
        <v>45453</v>
      </c>
      <c r="C23" s="304"/>
      <c r="D23" s="658"/>
      <c r="E23" s="585"/>
      <c r="F23" s="586"/>
      <c r="G23" s="586"/>
      <c r="H23" s="587"/>
      <c r="I23" s="588"/>
      <c r="J23" s="589"/>
      <c r="K23" s="590"/>
      <c r="L23" s="589"/>
      <c r="M23" s="588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Di</v>
      </c>
      <c r="B24" s="223">
        <f t="shared" si="9"/>
        <v>45454</v>
      </c>
      <c r="C24" s="304"/>
      <c r="D24" s="658"/>
      <c r="E24" s="585"/>
      <c r="F24" s="586"/>
      <c r="G24" s="586"/>
      <c r="H24" s="587"/>
      <c r="I24" s="588"/>
      <c r="J24" s="589"/>
      <c r="K24" s="590"/>
      <c r="L24" s="589"/>
      <c r="M24" s="588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Mi</v>
      </c>
      <c r="B25" s="223">
        <f t="shared" si="9"/>
        <v>45455</v>
      </c>
      <c r="C25" s="304"/>
      <c r="D25" s="658"/>
      <c r="E25" s="585"/>
      <c r="F25" s="586"/>
      <c r="G25" s="586"/>
      <c r="H25" s="587"/>
      <c r="I25" s="588"/>
      <c r="J25" s="589"/>
      <c r="K25" s="590"/>
      <c r="L25" s="589"/>
      <c r="M25" s="588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Do</v>
      </c>
      <c r="B26" s="223">
        <f t="shared" si="9"/>
        <v>45456</v>
      </c>
      <c r="C26" s="304"/>
      <c r="D26" s="658"/>
      <c r="E26" s="585"/>
      <c r="F26" s="586"/>
      <c r="G26" s="586"/>
      <c r="H26" s="587"/>
      <c r="I26" s="588"/>
      <c r="J26" s="589"/>
      <c r="K26" s="590"/>
      <c r="L26" s="589"/>
      <c r="M26" s="588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Fr</v>
      </c>
      <c r="B27" s="223">
        <f t="shared" si="9"/>
        <v>45457</v>
      </c>
      <c r="C27" s="304"/>
      <c r="D27" s="658"/>
      <c r="E27" s="585"/>
      <c r="F27" s="586"/>
      <c r="G27" s="586"/>
      <c r="H27" s="587"/>
      <c r="I27" s="588"/>
      <c r="J27" s="589"/>
      <c r="K27" s="590"/>
      <c r="L27" s="589"/>
      <c r="M27" s="588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Sa</v>
      </c>
      <c r="B28" s="223">
        <f t="shared" si="9"/>
        <v>45458</v>
      </c>
      <c r="C28" s="304"/>
      <c r="D28" s="658"/>
      <c r="E28" s="585"/>
      <c r="F28" s="586"/>
      <c r="G28" s="586"/>
      <c r="H28" s="587"/>
      <c r="I28" s="588"/>
      <c r="J28" s="589"/>
      <c r="K28" s="590"/>
      <c r="L28" s="589"/>
      <c r="M28" s="588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So</v>
      </c>
      <c r="B29" s="223">
        <f t="shared" si="9"/>
        <v>45459</v>
      </c>
      <c r="C29" s="304"/>
      <c r="D29" s="658"/>
      <c r="E29" s="585"/>
      <c r="F29" s="586"/>
      <c r="G29" s="586"/>
      <c r="H29" s="587"/>
      <c r="I29" s="588"/>
      <c r="J29" s="589"/>
      <c r="K29" s="590"/>
      <c r="L29" s="589"/>
      <c r="M29" s="588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Mo</v>
      </c>
      <c r="B30" s="223">
        <f t="shared" si="9"/>
        <v>45460</v>
      </c>
      <c r="C30" s="304"/>
      <c r="D30" s="658"/>
      <c r="E30" s="585"/>
      <c r="F30" s="586"/>
      <c r="G30" s="586"/>
      <c r="H30" s="587"/>
      <c r="I30" s="588"/>
      <c r="J30" s="589"/>
      <c r="K30" s="590"/>
      <c r="L30" s="589"/>
      <c r="M30" s="588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Di</v>
      </c>
      <c r="B31" s="223">
        <f t="shared" si="9"/>
        <v>45461</v>
      </c>
      <c r="C31" s="304"/>
      <c r="D31" s="658"/>
      <c r="E31" s="585"/>
      <c r="F31" s="586"/>
      <c r="G31" s="586"/>
      <c r="H31" s="587"/>
      <c r="I31" s="588"/>
      <c r="J31" s="589"/>
      <c r="K31" s="590"/>
      <c r="L31" s="589"/>
      <c r="M31" s="588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Mi</v>
      </c>
      <c r="B32" s="223">
        <f t="shared" si="9"/>
        <v>45462</v>
      </c>
      <c r="C32" s="304"/>
      <c r="D32" s="658"/>
      <c r="E32" s="585"/>
      <c r="F32" s="586"/>
      <c r="G32" s="586"/>
      <c r="H32" s="587"/>
      <c r="I32" s="588"/>
      <c r="J32" s="589"/>
      <c r="K32" s="590"/>
      <c r="L32" s="589"/>
      <c r="M32" s="588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Do</v>
      </c>
      <c r="B33" s="223">
        <f t="shared" si="9"/>
        <v>45463</v>
      </c>
      <c r="C33" s="304"/>
      <c r="D33" s="658"/>
      <c r="E33" s="585"/>
      <c r="F33" s="586"/>
      <c r="G33" s="586"/>
      <c r="H33" s="587"/>
      <c r="I33" s="588"/>
      <c r="J33" s="589"/>
      <c r="K33" s="590"/>
      <c r="L33" s="589"/>
      <c r="M33" s="588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Fr</v>
      </c>
      <c r="B34" s="223">
        <f t="shared" si="9"/>
        <v>45464</v>
      </c>
      <c r="C34" s="304"/>
      <c r="D34" s="658"/>
      <c r="E34" s="585"/>
      <c r="F34" s="586"/>
      <c r="G34" s="586"/>
      <c r="H34" s="587"/>
      <c r="I34" s="588"/>
      <c r="J34" s="589"/>
      <c r="K34" s="590"/>
      <c r="L34" s="589"/>
      <c r="M34" s="588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Sa</v>
      </c>
      <c r="B35" s="223">
        <f t="shared" si="9"/>
        <v>45465</v>
      </c>
      <c r="C35" s="304"/>
      <c r="D35" s="658"/>
      <c r="E35" s="585"/>
      <c r="F35" s="586"/>
      <c r="G35" s="586"/>
      <c r="H35" s="587"/>
      <c r="I35" s="588"/>
      <c r="J35" s="589"/>
      <c r="K35" s="590"/>
      <c r="L35" s="589"/>
      <c r="M35" s="588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So</v>
      </c>
      <c r="B36" s="223">
        <f t="shared" si="9"/>
        <v>45466</v>
      </c>
      <c r="C36" s="304"/>
      <c r="D36" s="658"/>
      <c r="E36" s="585"/>
      <c r="F36" s="586"/>
      <c r="G36" s="586"/>
      <c r="H36" s="587"/>
      <c r="I36" s="588"/>
      <c r="J36" s="589"/>
      <c r="K36" s="590"/>
      <c r="L36" s="589"/>
      <c r="M36" s="588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Mo</v>
      </c>
      <c r="B37" s="223">
        <f t="shared" si="9"/>
        <v>45467</v>
      </c>
      <c r="C37" s="304"/>
      <c r="D37" s="658"/>
      <c r="E37" s="585"/>
      <c r="F37" s="586"/>
      <c r="G37" s="586"/>
      <c r="H37" s="587"/>
      <c r="I37" s="588"/>
      <c r="J37" s="589"/>
      <c r="K37" s="590"/>
      <c r="L37" s="589"/>
      <c r="M37" s="588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Di</v>
      </c>
      <c r="B38" s="223">
        <f t="shared" si="9"/>
        <v>45468</v>
      </c>
      <c r="C38" s="304"/>
      <c r="D38" s="658"/>
      <c r="E38" s="585"/>
      <c r="F38" s="586"/>
      <c r="G38" s="586"/>
      <c r="H38" s="587"/>
      <c r="I38" s="588"/>
      <c r="J38" s="589"/>
      <c r="K38" s="590"/>
      <c r="L38" s="589"/>
      <c r="M38" s="588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Mi</v>
      </c>
      <c r="B39" s="223">
        <f t="shared" si="9"/>
        <v>45469</v>
      </c>
      <c r="C39" s="304"/>
      <c r="D39" s="658"/>
      <c r="E39" s="585"/>
      <c r="F39" s="586"/>
      <c r="G39" s="586"/>
      <c r="H39" s="587"/>
      <c r="I39" s="588"/>
      <c r="J39" s="589"/>
      <c r="K39" s="590"/>
      <c r="L39" s="589"/>
      <c r="M39" s="588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Do</v>
      </c>
      <c r="B40" s="223">
        <f t="shared" si="9"/>
        <v>45470</v>
      </c>
      <c r="C40" s="304"/>
      <c r="D40" s="658"/>
      <c r="E40" s="585"/>
      <c r="F40" s="586"/>
      <c r="G40" s="586"/>
      <c r="H40" s="587"/>
      <c r="I40" s="588"/>
      <c r="J40" s="589"/>
      <c r="K40" s="590"/>
      <c r="L40" s="589"/>
      <c r="M40" s="588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Fr</v>
      </c>
      <c r="B41" s="223">
        <f t="shared" si="9"/>
        <v>45471</v>
      </c>
      <c r="C41" s="304"/>
      <c r="D41" s="658"/>
      <c r="E41" s="585"/>
      <c r="F41" s="586"/>
      <c r="G41" s="586"/>
      <c r="H41" s="587"/>
      <c r="I41" s="588"/>
      <c r="J41" s="589"/>
      <c r="K41" s="590"/>
      <c r="L41" s="589"/>
      <c r="M41" s="588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Sa</v>
      </c>
      <c r="B42" s="223">
        <f t="shared" si="9"/>
        <v>45472</v>
      </c>
      <c r="C42" s="304"/>
      <c r="D42" s="658"/>
      <c r="E42" s="585"/>
      <c r="F42" s="586"/>
      <c r="G42" s="586"/>
      <c r="H42" s="587"/>
      <c r="I42" s="588"/>
      <c r="J42" s="589"/>
      <c r="K42" s="590"/>
      <c r="L42" s="589"/>
      <c r="M42" s="588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>So</v>
      </c>
      <c r="B43" s="223">
        <f t="shared" si="9"/>
        <v>45473</v>
      </c>
      <c r="C43" s="304"/>
      <c r="D43" s="658"/>
      <c r="E43" s="585"/>
      <c r="F43" s="586"/>
      <c r="G43" s="586"/>
      <c r="H43" s="587"/>
      <c r="I43" s="588"/>
      <c r="J43" s="589"/>
      <c r="K43" s="590"/>
      <c r="L43" s="589"/>
      <c r="M43" s="588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/>
      </c>
      <c r="B44" s="223">
        <f t="shared" si="9"/>
        <v>0</v>
      </c>
      <c r="C44" s="231"/>
      <c r="D44" s="660"/>
      <c r="E44" s="599"/>
      <c r="F44" s="600"/>
      <c r="G44" s="600"/>
      <c r="H44" s="601"/>
      <c r="I44" s="602"/>
      <c r="J44" s="603"/>
      <c r="K44" s="604"/>
      <c r="L44" s="603"/>
      <c r="M44" s="602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0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12"/>
      <c r="V47" s="12"/>
      <c r="W47" s="12"/>
      <c r="X47" s="12"/>
      <c r="Y47" s="12"/>
      <c r="Z47" s="12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12"/>
      <c r="V48" s="12"/>
      <c r="W48" s="12"/>
      <c r="X48" s="12"/>
      <c r="Y48" s="12"/>
      <c r="Z48" s="12"/>
    </row>
    <row r="49" spans="2:28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12"/>
      <c r="V49" s="12"/>
      <c r="W49" s="12"/>
      <c r="X49" s="12"/>
      <c r="Y49" s="12"/>
      <c r="Z49" s="12"/>
      <c r="AB49" s="12"/>
    </row>
    <row r="50" spans="2:28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12"/>
      <c r="V50" s="12"/>
      <c r="W50" s="12"/>
      <c r="X50" s="12"/>
      <c r="Y50" s="12"/>
      <c r="Z50" s="12"/>
    </row>
    <row r="51" spans="2:28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12"/>
      <c r="V51" s="12"/>
      <c r="W51" s="12"/>
      <c r="X51" s="12"/>
      <c r="Y51" s="12"/>
      <c r="Z51" s="12"/>
    </row>
    <row r="52" spans="2:28" ht="15" customHeight="1" x14ac:dyDescent="0.2"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2:28" ht="15" customHeight="1" x14ac:dyDescent="0.2">
      <c r="P53" s="241"/>
      <c r="Z53" s="244"/>
      <c r="AA53" s="292"/>
    </row>
    <row r="54" spans="2:28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28" ht="15" customHeight="1" x14ac:dyDescent="0.2">
      <c r="O55" s="243"/>
      <c r="P55" s="241"/>
      <c r="Z55" s="293"/>
    </row>
    <row r="56" spans="2:28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aQGHDLqquLI3V7fPMvJlB9i4+Pr6HwYzV2z0JRaPc0AnzVdgzdT9DupJ3Bcf14fqZ+qhUVdiMabSMw6osRpotA==" saltValue="UmeIYSCkYZymhNu/NbPYyA==" spinCount="100000" sheet="1" formatColumns="0" selectLockedCells="1"/>
  <protectedRanges>
    <protectedRange sqref="C14:Y44" name="Bereich1_2"/>
  </protectedRanges>
  <mergeCells count="17">
    <mergeCell ref="L3:M3"/>
    <mergeCell ref="E4:I4"/>
    <mergeCell ref="E5:I5"/>
    <mergeCell ref="L6:M6"/>
    <mergeCell ref="E7:I7"/>
    <mergeCell ref="C4:D4"/>
    <mergeCell ref="C5:D5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  <mergeCell ref="E8:I8"/>
  </mergeCells>
  <conditionalFormatting sqref="C14:Y44">
    <cfRule type="expression" dxfId="17" priority="24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E7BFC2E9-F832-47B4-8DB1-3FA651D602FD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C14" sqref="C14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/>
      <c r="X3" s="242"/>
      <c r="Y3" s="242"/>
      <c r="Z3" s="242"/>
    </row>
    <row r="4" spans="1:40" ht="15" customHeight="1" x14ac:dyDescent="0.25">
      <c r="B4" s="14"/>
      <c r="C4" s="668" t="s">
        <v>17</v>
      </c>
      <c r="D4" s="669"/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 xml:space="preserve"> Juni!T51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668" t="s">
        <v>18</v>
      </c>
      <c r="D5" s="669"/>
      <c r="E5" s="728">
        <f>Konfiguration!B21</f>
        <v>45474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 xml:space="preserve"> Juni!L51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IF(Konfiguration!G8="Juli",Konfiguration!J16,0)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242"/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30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Mo</v>
      </c>
      <c r="B14" s="222">
        <f>E5</f>
        <v>45474</v>
      </c>
      <c r="C14" s="304"/>
      <c r="D14" s="655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Di</v>
      </c>
      <c r="B15" s="223">
        <f t="shared" ref="B15:B44" si="9">IF(MONTH(B14+1)&lt;&gt;MONTH($E$5),0,B14+1)</f>
        <v>45475</v>
      </c>
      <c r="C15" s="304"/>
      <c r="D15" s="655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Mi</v>
      </c>
      <c r="B16" s="223">
        <f t="shared" si="9"/>
        <v>45476</v>
      </c>
      <c r="C16" s="304"/>
      <c r="D16" s="655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Do</v>
      </c>
      <c r="B17" s="223">
        <f t="shared" si="9"/>
        <v>45477</v>
      </c>
      <c r="C17" s="302"/>
      <c r="D17" s="656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Fr</v>
      </c>
      <c r="B18" s="223">
        <f t="shared" si="9"/>
        <v>45478</v>
      </c>
      <c r="C18" s="304"/>
      <c r="D18" s="655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Sa</v>
      </c>
      <c r="B19" s="223">
        <f t="shared" si="9"/>
        <v>45479</v>
      </c>
      <c r="C19" s="304"/>
      <c r="D19" s="655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So</v>
      </c>
      <c r="B20" s="223">
        <f t="shared" si="9"/>
        <v>45480</v>
      </c>
      <c r="C20" s="304"/>
      <c r="D20" s="655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Mo</v>
      </c>
      <c r="B21" s="223">
        <f t="shared" si="9"/>
        <v>45481</v>
      </c>
      <c r="C21" s="304"/>
      <c r="D21" s="655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Di</v>
      </c>
      <c r="B22" s="223">
        <f t="shared" si="9"/>
        <v>45482</v>
      </c>
      <c r="C22" s="304"/>
      <c r="D22" s="655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Mi</v>
      </c>
      <c r="B23" s="223">
        <f t="shared" si="9"/>
        <v>45483</v>
      </c>
      <c r="C23" s="304"/>
      <c r="D23" s="655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Do</v>
      </c>
      <c r="B24" s="223">
        <f t="shared" si="9"/>
        <v>45484</v>
      </c>
      <c r="C24" s="304"/>
      <c r="D24" s="655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Fr</v>
      </c>
      <c r="B25" s="223">
        <f t="shared" si="9"/>
        <v>45485</v>
      </c>
      <c r="C25" s="304"/>
      <c r="D25" s="655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Sa</v>
      </c>
      <c r="B26" s="223">
        <f t="shared" si="9"/>
        <v>45486</v>
      </c>
      <c r="C26" s="304"/>
      <c r="D26" s="655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So</v>
      </c>
      <c r="B27" s="223">
        <f t="shared" si="9"/>
        <v>45487</v>
      </c>
      <c r="C27" s="304"/>
      <c r="D27" s="655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Mo</v>
      </c>
      <c r="B28" s="223">
        <f t="shared" si="9"/>
        <v>45488</v>
      </c>
      <c r="C28" s="304"/>
      <c r="D28" s="655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Di</v>
      </c>
      <c r="B29" s="223">
        <f t="shared" si="9"/>
        <v>45489</v>
      </c>
      <c r="C29" s="304"/>
      <c r="D29" s="655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Mi</v>
      </c>
      <c r="B30" s="223">
        <f t="shared" si="9"/>
        <v>45490</v>
      </c>
      <c r="C30" s="304"/>
      <c r="D30" s="655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Do</v>
      </c>
      <c r="B31" s="223">
        <f t="shared" si="9"/>
        <v>45491</v>
      </c>
      <c r="C31" s="304"/>
      <c r="D31" s="655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Fr</v>
      </c>
      <c r="B32" s="223">
        <f t="shared" si="9"/>
        <v>45492</v>
      </c>
      <c r="C32" s="304"/>
      <c r="D32" s="655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Sa</v>
      </c>
      <c r="B33" s="223">
        <f t="shared" si="9"/>
        <v>45493</v>
      </c>
      <c r="C33" s="304"/>
      <c r="D33" s="655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So</v>
      </c>
      <c r="B34" s="223">
        <f t="shared" si="9"/>
        <v>45494</v>
      </c>
      <c r="C34" s="304"/>
      <c r="D34" s="655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Mo</v>
      </c>
      <c r="B35" s="223">
        <f t="shared" si="9"/>
        <v>45495</v>
      </c>
      <c r="C35" s="304"/>
      <c r="D35" s="655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Di</v>
      </c>
      <c r="B36" s="223">
        <f t="shared" si="9"/>
        <v>45496</v>
      </c>
      <c r="C36" s="304"/>
      <c r="D36" s="655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Mi</v>
      </c>
      <c r="B37" s="223">
        <f t="shared" si="9"/>
        <v>45497</v>
      </c>
      <c r="C37" s="304"/>
      <c r="D37" s="655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Do</v>
      </c>
      <c r="B38" s="223">
        <f t="shared" si="9"/>
        <v>45498</v>
      </c>
      <c r="C38" s="304"/>
      <c r="D38" s="655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Fr</v>
      </c>
      <c r="B39" s="223">
        <f t="shared" si="9"/>
        <v>45499</v>
      </c>
      <c r="C39" s="304"/>
      <c r="D39" s="655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Sa</v>
      </c>
      <c r="B40" s="223">
        <f t="shared" si="9"/>
        <v>45500</v>
      </c>
      <c r="C40" s="304"/>
      <c r="D40" s="655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So</v>
      </c>
      <c r="B41" s="223">
        <f t="shared" si="9"/>
        <v>45501</v>
      </c>
      <c r="C41" s="304"/>
      <c r="D41" s="655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Mo</v>
      </c>
      <c r="B42" s="223">
        <f t="shared" si="9"/>
        <v>45502</v>
      </c>
      <c r="C42" s="304"/>
      <c r="D42" s="655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>Di</v>
      </c>
      <c r="B43" s="223">
        <f t="shared" si="9"/>
        <v>45503</v>
      </c>
      <c r="C43" s="304"/>
      <c r="D43" s="655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>Mi</v>
      </c>
      <c r="B44" s="223">
        <f t="shared" si="9"/>
        <v>45504</v>
      </c>
      <c r="C44" s="231"/>
      <c r="D44" s="657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0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242"/>
      <c r="V47" s="242"/>
      <c r="W47" s="242"/>
      <c r="X47" s="242"/>
      <c r="Y47" s="242"/>
      <c r="Z47" s="242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242"/>
      <c r="V48" s="242"/>
      <c r="W48" s="242"/>
      <c r="X48" s="242"/>
      <c r="Y48" s="242"/>
      <c r="Z48" s="242"/>
    </row>
    <row r="49" spans="2:31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242"/>
      <c r="V49" s="242"/>
      <c r="W49" s="242"/>
      <c r="X49" s="242"/>
      <c r="Y49" s="242"/>
      <c r="Z49" s="242"/>
      <c r="AB49" s="12"/>
    </row>
    <row r="50" spans="2:31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242"/>
      <c r="V50" s="242"/>
      <c r="W50" s="242"/>
      <c r="X50" s="242"/>
      <c r="Y50" s="242"/>
      <c r="Z50" s="242"/>
    </row>
    <row r="51" spans="2:31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242"/>
      <c r="V51" s="242"/>
      <c r="W51" s="242"/>
      <c r="X51" s="242"/>
      <c r="Y51" s="242"/>
      <c r="Z51" s="242"/>
      <c r="AE51" s="1" t="s">
        <v>302</v>
      </c>
    </row>
    <row r="52" spans="2:31" ht="15" customHeight="1" x14ac:dyDescent="0.2"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2:31" ht="15" customHeight="1" x14ac:dyDescent="0.2">
      <c r="P53" s="241"/>
      <c r="Z53" s="244"/>
      <c r="AA53" s="292"/>
    </row>
    <row r="54" spans="2:31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31" ht="15" customHeight="1" x14ac:dyDescent="0.2">
      <c r="O55" s="243"/>
      <c r="P55" s="241"/>
      <c r="Z55" s="293"/>
    </row>
    <row r="56" spans="2:31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1xKUjn7sAqvhdMjquAcSli7e1jELbMZKNBL97uRqIBlAxnCJIxNbvAGx5iciWmtDSTwwdA/WGHKzqno5llFFfA==" saltValue="F9KkIhItXlculDFn3uzXKg==" spinCount="100000" sheet="1" formatColumns="0" selectLockedCells="1"/>
  <protectedRanges>
    <protectedRange sqref="C14:Y44" name="Bereich1_2"/>
  </protectedRanges>
  <mergeCells count="17">
    <mergeCell ref="L3:M3"/>
    <mergeCell ref="E4:I4"/>
    <mergeCell ref="E5:I5"/>
    <mergeCell ref="L6:M6"/>
    <mergeCell ref="E7:I7"/>
    <mergeCell ref="C4:D4"/>
    <mergeCell ref="C5:D5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  <mergeCell ref="E8:I8"/>
  </mergeCells>
  <conditionalFormatting sqref="C14:Y44">
    <cfRule type="expression" dxfId="15" priority="26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739C51F7-228B-4D36-B5D3-4BF1516429A1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2:AN56"/>
  <sheetViews>
    <sheetView showGridLines="0" showZeros="0" defaultGridColor="0" colorId="62" zoomScaleNormal="100" workbookViewId="0">
      <pane ySplit="13" topLeftCell="A14" activePane="bottomLeft" state="frozen"/>
      <selection activeCell="G31" sqref="G31"/>
      <selection pane="bottomLeft" activeCell="C14" sqref="C14"/>
    </sheetView>
  </sheetViews>
  <sheetFormatPr baseColWidth="10" defaultColWidth="11.42578125" defaultRowHeight="15" customHeight="1" x14ac:dyDescent="0.2"/>
  <cols>
    <col min="1" max="1" width="3.7109375" style="1" customWidth="1"/>
    <col min="2" max="2" width="3.7109375" style="6" customWidth="1"/>
    <col min="3" max="3" width="5.28515625" style="241" customWidth="1"/>
    <col min="4" max="9" width="8.7109375" style="242" customWidth="1"/>
    <col min="10" max="11" width="8.7109375" style="243" customWidth="1"/>
    <col min="12" max="12" width="8.7109375" style="244" customWidth="1"/>
    <col min="13" max="16" width="8.7109375" style="242" customWidth="1"/>
    <col min="17" max="25" width="8.7109375" style="241" customWidth="1"/>
    <col min="26" max="26" width="6.42578125" style="241" customWidth="1"/>
    <col min="27" max="27" width="9" style="10" bestFit="1" customWidth="1"/>
    <col min="28" max="28" width="20" style="242" customWidth="1"/>
    <col min="29" max="29" width="9.42578125" style="1" bestFit="1" customWidth="1"/>
    <col min="30" max="30" width="6.42578125" style="1" bestFit="1" customWidth="1"/>
    <col min="31" max="31" width="12.5703125" style="1" customWidth="1"/>
    <col min="32" max="37" width="5.7109375" style="111" customWidth="1"/>
    <col min="38" max="40" width="5.7109375" style="1" customWidth="1"/>
    <col min="41" max="16384" width="11.42578125" style="1"/>
  </cols>
  <sheetData>
    <row r="2" spans="1:40" ht="15" customHeight="1" thickBot="1" x14ac:dyDescent="0.3">
      <c r="B2" s="1"/>
      <c r="E2" s="9" t="s">
        <v>8</v>
      </c>
      <c r="M2" s="10"/>
      <c r="N2" s="11"/>
      <c r="O2" s="1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40" ht="15" customHeight="1" thickBot="1" x14ac:dyDescent="0.3">
      <c r="B3" s="1"/>
      <c r="E3" s="9"/>
      <c r="L3" s="723" t="s">
        <v>72</v>
      </c>
      <c r="M3" s="724"/>
      <c r="N3" s="58" t="s">
        <v>33</v>
      </c>
      <c r="O3" s="245"/>
      <c r="P3" s="245"/>
      <c r="Q3" s="246"/>
      <c r="R3" s="537">
        <f>D45</f>
        <v>0</v>
      </c>
      <c r="S3" s="242"/>
      <c r="T3" s="242"/>
      <c r="U3" s="242"/>
      <c r="V3" s="242"/>
      <c r="W3" s="242"/>
      <c r="X3" s="242"/>
      <c r="Y3" s="242"/>
      <c r="Z3" s="242"/>
    </row>
    <row r="4" spans="1:40" ht="15" customHeight="1" x14ac:dyDescent="0.25">
      <c r="B4" s="14"/>
      <c r="C4" s="40" t="s">
        <v>17</v>
      </c>
      <c r="E4" s="725" t="str">
        <f>Konfiguration!F2</f>
        <v>Vorname Nachname</v>
      </c>
      <c r="F4" s="726"/>
      <c r="G4" s="726"/>
      <c r="H4" s="726"/>
      <c r="I4" s="727"/>
      <c r="N4" s="247" t="s">
        <v>9</v>
      </c>
      <c r="O4" s="248"/>
      <c r="P4" s="248"/>
      <c r="Q4" s="249"/>
      <c r="R4" s="538">
        <f xml:space="preserve"> Juli!T51</f>
        <v>0</v>
      </c>
      <c r="S4" s="242"/>
      <c r="T4" s="242"/>
      <c r="U4" s="242"/>
      <c r="V4" s="242"/>
      <c r="W4" s="242"/>
      <c r="X4" s="242"/>
      <c r="Y4" s="242"/>
      <c r="Z4" s="242"/>
    </row>
    <row r="5" spans="1:40" ht="15" customHeight="1" thickBot="1" x14ac:dyDescent="0.3">
      <c r="A5" s="14"/>
      <c r="B5" s="3"/>
      <c r="C5" s="40" t="s">
        <v>18</v>
      </c>
      <c r="E5" s="728">
        <f>Konfiguration!B22</f>
        <v>45505</v>
      </c>
      <c r="F5" s="729"/>
      <c r="G5" s="729"/>
      <c r="H5" s="729"/>
      <c r="I5" s="730"/>
      <c r="K5" s="250"/>
      <c r="N5" s="251" t="s">
        <v>34</v>
      </c>
      <c r="O5" s="252"/>
      <c r="P5" s="252"/>
      <c r="Q5" s="253"/>
      <c r="R5" s="539">
        <f>R3-R4</f>
        <v>0</v>
      </c>
      <c r="S5" s="242"/>
      <c r="T5" s="242"/>
      <c r="U5" s="242"/>
      <c r="V5" s="242"/>
      <c r="W5" s="242"/>
      <c r="X5" s="242"/>
      <c r="Y5" s="242"/>
      <c r="Z5" s="242"/>
    </row>
    <row r="6" spans="1:40" ht="15" customHeight="1" thickBot="1" x14ac:dyDescent="0.3">
      <c r="A6" s="14"/>
      <c r="B6" s="1"/>
      <c r="C6" s="13"/>
      <c r="E6" s="254"/>
      <c r="F6" s="255"/>
      <c r="G6" s="255"/>
      <c r="H6" s="255"/>
      <c r="J6" s="250"/>
      <c r="K6" s="250"/>
      <c r="L6" s="731" t="s">
        <v>73</v>
      </c>
      <c r="M6" s="732"/>
      <c r="N6" s="256" t="s">
        <v>11</v>
      </c>
      <c r="O6" s="257"/>
      <c r="P6" s="257"/>
      <c r="Q6" s="258"/>
      <c r="R6" s="537">
        <f xml:space="preserve"> Juli!L51</f>
        <v>0</v>
      </c>
      <c r="S6" s="242"/>
      <c r="T6" s="242"/>
      <c r="U6" s="242"/>
      <c r="V6" s="242"/>
      <c r="W6" s="242"/>
      <c r="X6" s="242"/>
      <c r="Y6" s="242"/>
      <c r="Z6" s="242"/>
    </row>
    <row r="7" spans="1:40" ht="15" customHeight="1" x14ac:dyDescent="0.2">
      <c r="A7" s="14"/>
      <c r="B7" s="1"/>
      <c r="E7" s="733" t="s">
        <v>65</v>
      </c>
      <c r="F7" s="734"/>
      <c r="G7" s="734"/>
      <c r="H7" s="734"/>
      <c r="I7" s="735"/>
      <c r="J7" s="250"/>
      <c r="K7" s="250"/>
      <c r="N7" s="259" t="s">
        <v>35</v>
      </c>
      <c r="O7" s="260"/>
      <c r="P7" s="260"/>
      <c r="Q7" s="261"/>
      <c r="R7" s="538">
        <f>IF(Konfiguration!G8="Aug.",Konfiguration!J16,0)</f>
        <v>0</v>
      </c>
      <c r="S7" s="242"/>
      <c r="T7" s="242"/>
      <c r="U7" s="242"/>
      <c r="V7" s="242"/>
      <c r="W7" s="242"/>
      <c r="X7" s="242"/>
      <c r="Y7" s="242"/>
      <c r="Z7" s="242"/>
    </row>
    <row r="8" spans="1:40" ht="15" customHeight="1" thickBot="1" x14ac:dyDescent="0.25">
      <c r="E8" s="709" t="s">
        <v>88</v>
      </c>
      <c r="F8" s="710"/>
      <c r="G8" s="710"/>
      <c r="H8" s="710"/>
      <c r="I8" s="711"/>
      <c r="N8" s="251" t="s">
        <v>41</v>
      </c>
      <c r="O8" s="252"/>
      <c r="P8" s="252"/>
      <c r="Q8" s="253"/>
      <c r="R8" s="539">
        <f>R6+R7</f>
        <v>0</v>
      </c>
      <c r="S8" s="242"/>
      <c r="T8" s="242"/>
      <c r="U8" s="242"/>
      <c r="V8" s="242"/>
      <c r="W8" s="242"/>
      <c r="X8" s="242"/>
      <c r="Y8" s="242"/>
      <c r="Z8" s="242"/>
      <c r="AB8" s="16"/>
    </row>
    <row r="9" spans="1:40" ht="15" customHeight="1" thickBot="1" x14ac:dyDescent="0.25">
      <c r="E9" s="714" t="s">
        <v>89</v>
      </c>
      <c r="F9" s="715"/>
      <c r="G9" s="715"/>
      <c r="H9" s="715"/>
      <c r="I9" s="716"/>
    </row>
    <row r="10" spans="1:40" ht="15" customHeight="1" thickBot="1" x14ac:dyDescent="0.25">
      <c r="L10" s="242"/>
      <c r="Q10" s="262"/>
      <c r="R10" s="262"/>
      <c r="S10" s="262"/>
      <c r="T10" s="262"/>
      <c r="U10" s="262"/>
      <c r="V10" s="262"/>
      <c r="W10" s="262"/>
      <c r="X10" s="262"/>
      <c r="Y10" s="262"/>
      <c r="Z10" s="243"/>
      <c r="AA10" s="263"/>
    </row>
    <row r="11" spans="1:40" s="7" customFormat="1" ht="15" customHeight="1" thickBot="1" x14ac:dyDescent="0.25">
      <c r="B11" s="19"/>
      <c r="C11" s="695" t="s">
        <v>2</v>
      </c>
      <c r="D11" s="696"/>
      <c r="E11" s="695" t="s">
        <v>5</v>
      </c>
      <c r="F11" s="717"/>
      <c r="G11" s="717"/>
      <c r="H11" s="718"/>
      <c r="I11" s="681" t="s">
        <v>43</v>
      </c>
      <c r="J11" s="682"/>
      <c r="K11" s="682"/>
      <c r="L11" s="682"/>
      <c r="M11" s="682"/>
      <c r="N11" s="682"/>
      <c r="O11" s="682"/>
      <c r="P11" s="682"/>
      <c r="Q11" s="682"/>
      <c r="R11" s="683"/>
      <c r="S11" s="683"/>
      <c r="T11" s="683"/>
      <c r="U11" s="683"/>
      <c r="V11" s="683"/>
      <c r="W11" s="683"/>
      <c r="X11" s="683"/>
      <c r="Y11" s="683"/>
      <c r="Z11" s="684"/>
      <c r="AA11" s="241"/>
      <c r="AB11" s="241"/>
      <c r="AF11" s="112"/>
      <c r="AG11" s="112"/>
      <c r="AH11" s="112"/>
      <c r="AI11" s="112"/>
      <c r="AJ11" s="112"/>
      <c r="AK11" s="112"/>
    </row>
    <row r="12" spans="1:40" s="7" customFormat="1" ht="15" customHeight="1" thickBot="1" x14ac:dyDescent="0.25">
      <c r="B12" s="19"/>
      <c r="C12" s="693"/>
      <c r="D12" s="694"/>
      <c r="E12" s="264"/>
      <c r="F12" s="265" t="s">
        <v>42</v>
      </c>
      <c r="G12" s="266">
        <v>0.6875</v>
      </c>
      <c r="H12" s="267">
        <v>0.91666666666666663</v>
      </c>
      <c r="I12" s="719" t="s">
        <v>38</v>
      </c>
      <c r="J12" s="720"/>
      <c r="K12" s="721" t="s">
        <v>20</v>
      </c>
      <c r="L12" s="722"/>
      <c r="M12" s="678" t="s">
        <v>39</v>
      </c>
      <c r="N12" s="679"/>
      <c r="O12" s="679"/>
      <c r="P12" s="679"/>
      <c r="Q12" s="679"/>
      <c r="R12" s="680"/>
      <c r="S12" s="680"/>
      <c r="T12" s="680"/>
      <c r="U12" s="680"/>
      <c r="V12" s="680"/>
      <c r="W12" s="680"/>
      <c r="X12" s="680"/>
      <c r="Y12" s="680"/>
      <c r="Z12" s="680"/>
      <c r="AA12" s="268" t="s">
        <v>3</v>
      </c>
      <c r="AB12" s="269" t="s">
        <v>13</v>
      </c>
      <c r="AF12" s="112"/>
      <c r="AG12" s="112"/>
      <c r="AH12" s="112"/>
      <c r="AI12" s="112"/>
      <c r="AJ12" s="112"/>
      <c r="AK12" s="112"/>
    </row>
    <row r="13" spans="1:40" s="7" customFormat="1" ht="15" customHeight="1" thickBot="1" x14ac:dyDescent="0.25">
      <c r="A13" s="34" t="s">
        <v>45</v>
      </c>
      <c r="B13" s="35"/>
      <c r="C13" s="270"/>
      <c r="D13" s="39" t="s">
        <v>44</v>
      </c>
      <c r="E13" s="271" t="s">
        <v>0</v>
      </c>
      <c r="F13" s="32" t="s">
        <v>1</v>
      </c>
      <c r="G13" s="32" t="s">
        <v>0</v>
      </c>
      <c r="H13" s="39" t="s">
        <v>1</v>
      </c>
      <c r="I13" s="270" t="s">
        <v>21</v>
      </c>
      <c r="J13" s="30" t="s">
        <v>22</v>
      </c>
      <c r="K13" s="31" t="s">
        <v>23</v>
      </c>
      <c r="L13" s="272" t="s">
        <v>24</v>
      </c>
      <c r="M13" s="42" t="s">
        <v>25</v>
      </c>
      <c r="N13" s="33" t="s">
        <v>4</v>
      </c>
      <c r="O13" s="32" t="s">
        <v>6</v>
      </c>
      <c r="P13" s="31" t="s">
        <v>36</v>
      </c>
      <c r="Q13" s="41" t="s">
        <v>66</v>
      </c>
      <c r="R13" s="32" t="s">
        <v>40</v>
      </c>
      <c r="S13" s="41" t="s">
        <v>250</v>
      </c>
      <c r="T13" s="41" t="s">
        <v>251</v>
      </c>
      <c r="U13" s="41" t="s">
        <v>252</v>
      </c>
      <c r="V13" s="41" t="s">
        <v>253</v>
      </c>
      <c r="W13" s="41" t="s">
        <v>254</v>
      </c>
      <c r="X13" s="533" t="s">
        <v>303</v>
      </c>
      <c r="Y13" s="41" t="s">
        <v>256</v>
      </c>
      <c r="Z13" s="41" t="s">
        <v>37</v>
      </c>
      <c r="AA13" s="273" t="s">
        <v>46</v>
      </c>
      <c r="AB13" s="274" t="s">
        <v>64</v>
      </c>
      <c r="AF13" s="113" t="s">
        <v>19</v>
      </c>
      <c r="AG13" s="113" t="s">
        <v>15</v>
      </c>
      <c r="AH13" s="113" t="s">
        <v>54</v>
      </c>
      <c r="AI13" s="113" t="s">
        <v>68</v>
      </c>
      <c r="AJ13" s="305" t="s">
        <v>249</v>
      </c>
      <c r="AK13" s="305" t="s">
        <v>249</v>
      </c>
      <c r="AL13" s="305" t="s">
        <v>67</v>
      </c>
      <c r="AM13" s="305" t="s">
        <v>257</v>
      </c>
      <c r="AN13" s="305" t="s">
        <v>258</v>
      </c>
    </row>
    <row r="14" spans="1:40" ht="15" customHeight="1" x14ac:dyDescent="0.2">
      <c r="A14" s="306" t="str">
        <f>IF( B14&lt;&gt;0,TEXT(B14, "TTT"),"")</f>
        <v>Do</v>
      </c>
      <c r="B14" s="222">
        <f>E5</f>
        <v>45505</v>
      </c>
      <c r="C14" s="304"/>
      <c r="D14" s="655"/>
      <c r="E14" s="634"/>
      <c r="F14" s="635"/>
      <c r="G14" s="635"/>
      <c r="H14" s="636"/>
      <c r="I14" s="637"/>
      <c r="J14" s="638"/>
      <c r="K14" s="639"/>
      <c r="L14" s="638"/>
      <c r="M14" s="637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529">
        <f>SUM(AF14:AI14)</f>
        <v>0</v>
      </c>
      <c r="AA14" s="518">
        <f>IF(OR(C14="U",C14="K",C14="SU",C14="F"),D14,SUM(AJ14:AK14))</f>
        <v>0</v>
      </c>
      <c r="AB14" s="132"/>
      <c r="AC14" s="103">
        <f>IF(OR(C14="U",C14="K",C14="SU",C14="F"),0,IF(SUM(I14:Z14)&lt;&gt;AA14,"Vorsicht Az",0))</f>
        <v>0</v>
      </c>
      <c r="AD14" s="103" t="str">
        <f t="shared" ref="AD14:AD44" si="0">IF(OR($C14="U",$C14="K",$C14="SU",C14="za",C14="D",C14="F"),0,"Status!")</f>
        <v>Status!</v>
      </c>
      <c r="AE14" s="103"/>
      <c r="AF14" s="531">
        <f t="shared" ref="AF14:AF44" si="1">IF(C14="u",D14,0)</f>
        <v>0</v>
      </c>
      <c r="AG14" s="531">
        <f t="shared" ref="AG14:AG44" si="2">IF(C14="k",D14,0)</f>
        <v>0</v>
      </c>
      <c r="AH14" s="531">
        <f t="shared" ref="AH14:AH44" si="3">IF(C14="su",D14,0)</f>
        <v>0</v>
      </c>
      <c r="AI14" s="531">
        <f t="shared" ref="AI14:AI44" si="4">IF(C14="F",D14,0)</f>
        <v>0</v>
      </c>
      <c r="AJ14" s="531">
        <f t="shared" ref="AJ14:AJ44" si="5">IF((HOUR(F14-E14)+MINUTE(F14-E14)/60)&gt;6,(HOUR(F14-E14)+MINUTE(F14-E14)/60)-0.5,(HOUR(F14-E14)+MINUTE(F14-E14)/60))</f>
        <v>0</v>
      </c>
      <c r="AK14" s="531">
        <f t="shared" ref="AK14:AK44" si="6">IF((HOUR(H14-G14)+MINUTE(H14-G14)/60)&gt;6,(HOUR(H14-G14)+MINUTE(H14-G14)/60)-0.5,(HOUR(H14-G14)+MINUTE(H14-G14)/60))</f>
        <v>0</v>
      </c>
      <c r="AL14" s="531">
        <f>SUM(I14:J14)</f>
        <v>0</v>
      </c>
      <c r="AM14" s="531">
        <f t="shared" ref="AM14:AM44" si="7">SUM(K14:L14)</f>
        <v>0</v>
      </c>
      <c r="AN14" s="531">
        <f>SUM(M14:Y14)</f>
        <v>0</v>
      </c>
    </row>
    <row r="15" spans="1:40" ht="15" customHeight="1" x14ac:dyDescent="0.2">
      <c r="A15" s="307" t="str">
        <f t="shared" ref="A15:A44" si="8">IF( B15&lt;&gt;0,TEXT(B15, "TTT"),"")</f>
        <v>Fr</v>
      </c>
      <c r="B15" s="223">
        <f t="shared" ref="B15:B44" si="9">IF(MONTH(B14+1)&lt;&gt;MONTH($E$5),0,B14+1)</f>
        <v>45506</v>
      </c>
      <c r="C15" s="304"/>
      <c r="D15" s="655"/>
      <c r="E15" s="634"/>
      <c r="F15" s="635"/>
      <c r="G15" s="635"/>
      <c r="H15" s="636"/>
      <c r="I15" s="637"/>
      <c r="J15" s="638"/>
      <c r="K15" s="639"/>
      <c r="L15" s="638"/>
      <c r="M15" s="637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530">
        <f t="shared" ref="Z15:Z44" si="10">SUM(AF15:AI15)</f>
        <v>0</v>
      </c>
      <c r="AA15" s="518">
        <f t="shared" ref="AA15:AA44" si="11">IF(OR(C15="U",C15="K",C15="SU",C15="F"),D15,SUM(AJ15:AK15))</f>
        <v>0</v>
      </c>
      <c r="AB15" s="133"/>
      <c r="AC15" s="103">
        <f t="shared" ref="AC15:AC44" si="12">IF(OR(C15="U",C15="K",C15="SU",C15="F"),0,IF(SUM(I15:Z15)&lt;&gt;AA15,"Vorsicht Az",0))</f>
        <v>0</v>
      </c>
      <c r="AD15" s="103" t="str">
        <f t="shared" si="0"/>
        <v>Status!</v>
      </c>
      <c r="AE15" s="103"/>
      <c r="AF15" s="531">
        <f t="shared" si="1"/>
        <v>0</v>
      </c>
      <c r="AG15" s="531">
        <f t="shared" si="2"/>
        <v>0</v>
      </c>
      <c r="AH15" s="531">
        <f t="shared" si="3"/>
        <v>0</v>
      </c>
      <c r="AI15" s="531">
        <f t="shared" si="4"/>
        <v>0</v>
      </c>
      <c r="AJ15" s="531">
        <f t="shared" si="5"/>
        <v>0</v>
      </c>
      <c r="AK15" s="531">
        <f t="shared" si="6"/>
        <v>0</v>
      </c>
      <c r="AL15" s="531">
        <f t="shared" ref="AL15:AL44" si="13">SUM(I15:J15)</f>
        <v>0</v>
      </c>
      <c r="AM15" s="531">
        <f t="shared" si="7"/>
        <v>0</v>
      </c>
      <c r="AN15" s="531">
        <f t="shared" ref="AN15:AN44" si="14">SUM(M15:Y15)</f>
        <v>0</v>
      </c>
    </row>
    <row r="16" spans="1:40" ht="15" customHeight="1" x14ac:dyDescent="0.2">
      <c r="A16" s="307" t="str">
        <f t="shared" si="8"/>
        <v>Sa</v>
      </c>
      <c r="B16" s="223">
        <f t="shared" si="9"/>
        <v>45507</v>
      </c>
      <c r="C16" s="304"/>
      <c r="D16" s="655"/>
      <c r="E16" s="634"/>
      <c r="F16" s="635"/>
      <c r="G16" s="635"/>
      <c r="H16" s="636"/>
      <c r="I16" s="637"/>
      <c r="J16" s="638"/>
      <c r="K16" s="639"/>
      <c r="L16" s="638"/>
      <c r="M16" s="637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530">
        <f t="shared" si="10"/>
        <v>0</v>
      </c>
      <c r="AA16" s="518">
        <f t="shared" si="11"/>
        <v>0</v>
      </c>
      <c r="AB16" s="133"/>
      <c r="AC16" s="103">
        <f t="shared" si="12"/>
        <v>0</v>
      </c>
      <c r="AD16" s="103" t="str">
        <f t="shared" si="0"/>
        <v>Status!</v>
      </c>
      <c r="AE16" s="103"/>
      <c r="AF16" s="531">
        <f t="shared" si="1"/>
        <v>0</v>
      </c>
      <c r="AG16" s="531">
        <f t="shared" si="2"/>
        <v>0</v>
      </c>
      <c r="AH16" s="531">
        <f t="shared" si="3"/>
        <v>0</v>
      </c>
      <c r="AI16" s="531">
        <f t="shared" si="4"/>
        <v>0</v>
      </c>
      <c r="AJ16" s="531">
        <f t="shared" si="5"/>
        <v>0</v>
      </c>
      <c r="AK16" s="531">
        <f t="shared" si="6"/>
        <v>0</v>
      </c>
      <c r="AL16" s="531">
        <f t="shared" si="13"/>
        <v>0</v>
      </c>
      <c r="AM16" s="531">
        <f t="shared" si="7"/>
        <v>0</v>
      </c>
      <c r="AN16" s="531">
        <f t="shared" si="14"/>
        <v>0</v>
      </c>
    </row>
    <row r="17" spans="1:40" ht="15" customHeight="1" x14ac:dyDescent="0.2">
      <c r="A17" s="307" t="str">
        <f t="shared" si="8"/>
        <v>So</v>
      </c>
      <c r="B17" s="223">
        <f t="shared" si="9"/>
        <v>45508</v>
      </c>
      <c r="C17" s="302"/>
      <c r="D17" s="656"/>
      <c r="E17" s="641"/>
      <c r="F17" s="642"/>
      <c r="G17" s="642"/>
      <c r="H17" s="643"/>
      <c r="I17" s="644"/>
      <c r="J17" s="645"/>
      <c r="K17" s="646"/>
      <c r="L17" s="645"/>
      <c r="M17" s="644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530">
        <f t="shared" si="10"/>
        <v>0</v>
      </c>
      <c r="AA17" s="518">
        <f t="shared" si="11"/>
        <v>0</v>
      </c>
      <c r="AB17" s="133"/>
      <c r="AC17" s="103">
        <f t="shared" si="12"/>
        <v>0</v>
      </c>
      <c r="AD17" s="103" t="str">
        <f t="shared" si="0"/>
        <v>Status!</v>
      </c>
      <c r="AE17" s="103"/>
      <c r="AF17" s="531">
        <f t="shared" si="1"/>
        <v>0</v>
      </c>
      <c r="AG17" s="531">
        <f t="shared" si="2"/>
        <v>0</v>
      </c>
      <c r="AH17" s="531">
        <f t="shared" si="3"/>
        <v>0</v>
      </c>
      <c r="AI17" s="531">
        <f t="shared" si="4"/>
        <v>0</v>
      </c>
      <c r="AJ17" s="531">
        <f t="shared" si="5"/>
        <v>0</v>
      </c>
      <c r="AK17" s="531">
        <f t="shared" si="6"/>
        <v>0</v>
      </c>
      <c r="AL17" s="531">
        <f t="shared" si="13"/>
        <v>0</v>
      </c>
      <c r="AM17" s="531">
        <f t="shared" si="7"/>
        <v>0</v>
      </c>
      <c r="AN17" s="531">
        <f t="shared" si="14"/>
        <v>0</v>
      </c>
    </row>
    <row r="18" spans="1:40" ht="15" customHeight="1" x14ac:dyDescent="0.2">
      <c r="A18" s="307" t="str">
        <f t="shared" si="8"/>
        <v>Mo</v>
      </c>
      <c r="B18" s="223">
        <f t="shared" si="9"/>
        <v>45509</v>
      </c>
      <c r="C18" s="304"/>
      <c r="D18" s="655"/>
      <c r="E18" s="634"/>
      <c r="F18" s="635"/>
      <c r="G18" s="635"/>
      <c r="H18" s="636"/>
      <c r="I18" s="637"/>
      <c r="J18" s="638"/>
      <c r="K18" s="639"/>
      <c r="L18" s="638"/>
      <c r="M18" s="637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530">
        <f t="shared" si="10"/>
        <v>0</v>
      </c>
      <c r="AA18" s="518">
        <f t="shared" si="11"/>
        <v>0</v>
      </c>
      <c r="AB18" s="133"/>
      <c r="AC18" s="103">
        <f t="shared" si="12"/>
        <v>0</v>
      </c>
      <c r="AD18" s="103" t="str">
        <f t="shared" si="0"/>
        <v>Status!</v>
      </c>
      <c r="AE18" s="103"/>
      <c r="AF18" s="531">
        <f t="shared" si="1"/>
        <v>0</v>
      </c>
      <c r="AG18" s="531">
        <f t="shared" si="2"/>
        <v>0</v>
      </c>
      <c r="AH18" s="531">
        <f t="shared" si="3"/>
        <v>0</v>
      </c>
      <c r="AI18" s="531">
        <f t="shared" si="4"/>
        <v>0</v>
      </c>
      <c r="AJ18" s="531">
        <f t="shared" si="5"/>
        <v>0</v>
      </c>
      <c r="AK18" s="531">
        <f t="shared" si="6"/>
        <v>0</v>
      </c>
      <c r="AL18" s="531">
        <f t="shared" si="13"/>
        <v>0</v>
      </c>
      <c r="AM18" s="531">
        <f t="shared" si="7"/>
        <v>0</v>
      </c>
      <c r="AN18" s="531">
        <f t="shared" si="14"/>
        <v>0</v>
      </c>
    </row>
    <row r="19" spans="1:40" ht="15" customHeight="1" x14ac:dyDescent="0.2">
      <c r="A19" s="307" t="str">
        <f t="shared" si="8"/>
        <v>Di</v>
      </c>
      <c r="B19" s="223">
        <f t="shared" si="9"/>
        <v>45510</v>
      </c>
      <c r="C19" s="304"/>
      <c r="D19" s="655"/>
      <c r="E19" s="634"/>
      <c r="F19" s="635"/>
      <c r="G19" s="635"/>
      <c r="H19" s="636"/>
      <c r="I19" s="637"/>
      <c r="J19" s="638"/>
      <c r="K19" s="639"/>
      <c r="L19" s="638"/>
      <c r="M19" s="637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530">
        <f t="shared" si="10"/>
        <v>0</v>
      </c>
      <c r="AA19" s="518">
        <f t="shared" si="11"/>
        <v>0</v>
      </c>
      <c r="AB19" s="133"/>
      <c r="AC19" s="103">
        <f t="shared" si="12"/>
        <v>0</v>
      </c>
      <c r="AD19" s="103" t="str">
        <f t="shared" si="0"/>
        <v>Status!</v>
      </c>
      <c r="AE19" s="103"/>
      <c r="AF19" s="531">
        <f t="shared" si="1"/>
        <v>0</v>
      </c>
      <c r="AG19" s="531">
        <f t="shared" si="2"/>
        <v>0</v>
      </c>
      <c r="AH19" s="531">
        <f t="shared" si="3"/>
        <v>0</v>
      </c>
      <c r="AI19" s="531">
        <f t="shared" si="4"/>
        <v>0</v>
      </c>
      <c r="AJ19" s="531">
        <f t="shared" si="5"/>
        <v>0</v>
      </c>
      <c r="AK19" s="531">
        <f t="shared" si="6"/>
        <v>0</v>
      </c>
      <c r="AL19" s="531">
        <f t="shared" si="13"/>
        <v>0</v>
      </c>
      <c r="AM19" s="531">
        <f t="shared" si="7"/>
        <v>0</v>
      </c>
      <c r="AN19" s="531">
        <f t="shared" si="14"/>
        <v>0</v>
      </c>
    </row>
    <row r="20" spans="1:40" ht="15" customHeight="1" x14ac:dyDescent="0.2">
      <c r="A20" s="307" t="str">
        <f t="shared" si="8"/>
        <v>Mi</v>
      </c>
      <c r="B20" s="223">
        <f t="shared" si="9"/>
        <v>45511</v>
      </c>
      <c r="C20" s="304"/>
      <c r="D20" s="655"/>
      <c r="E20" s="634"/>
      <c r="F20" s="635"/>
      <c r="G20" s="635"/>
      <c r="H20" s="636"/>
      <c r="I20" s="637"/>
      <c r="J20" s="638"/>
      <c r="K20" s="639"/>
      <c r="L20" s="638"/>
      <c r="M20" s="637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530">
        <f t="shared" si="10"/>
        <v>0</v>
      </c>
      <c r="AA20" s="518">
        <f t="shared" si="11"/>
        <v>0</v>
      </c>
      <c r="AB20" s="133"/>
      <c r="AC20" s="103">
        <f t="shared" si="12"/>
        <v>0</v>
      </c>
      <c r="AD20" s="103" t="str">
        <f t="shared" si="0"/>
        <v>Status!</v>
      </c>
      <c r="AE20" s="103"/>
      <c r="AF20" s="531">
        <f t="shared" si="1"/>
        <v>0</v>
      </c>
      <c r="AG20" s="531">
        <f t="shared" si="2"/>
        <v>0</v>
      </c>
      <c r="AH20" s="531">
        <f t="shared" si="3"/>
        <v>0</v>
      </c>
      <c r="AI20" s="531">
        <f t="shared" si="4"/>
        <v>0</v>
      </c>
      <c r="AJ20" s="531">
        <f t="shared" si="5"/>
        <v>0</v>
      </c>
      <c r="AK20" s="531">
        <f t="shared" si="6"/>
        <v>0</v>
      </c>
      <c r="AL20" s="531">
        <f t="shared" si="13"/>
        <v>0</v>
      </c>
      <c r="AM20" s="531">
        <f t="shared" si="7"/>
        <v>0</v>
      </c>
      <c r="AN20" s="531">
        <f t="shared" si="14"/>
        <v>0</v>
      </c>
    </row>
    <row r="21" spans="1:40" ht="15" customHeight="1" x14ac:dyDescent="0.2">
      <c r="A21" s="307" t="str">
        <f t="shared" si="8"/>
        <v>Do</v>
      </c>
      <c r="B21" s="223">
        <f t="shared" si="9"/>
        <v>45512</v>
      </c>
      <c r="C21" s="304"/>
      <c r="D21" s="655"/>
      <c r="E21" s="634"/>
      <c r="F21" s="635"/>
      <c r="G21" s="635"/>
      <c r="H21" s="636"/>
      <c r="I21" s="637"/>
      <c r="J21" s="638"/>
      <c r="K21" s="639"/>
      <c r="L21" s="638"/>
      <c r="M21" s="637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530">
        <f t="shared" si="10"/>
        <v>0</v>
      </c>
      <c r="AA21" s="518">
        <f t="shared" si="11"/>
        <v>0</v>
      </c>
      <c r="AB21" s="133"/>
      <c r="AC21" s="103">
        <f t="shared" si="12"/>
        <v>0</v>
      </c>
      <c r="AD21" s="103" t="str">
        <f t="shared" si="0"/>
        <v>Status!</v>
      </c>
      <c r="AE21" s="103"/>
      <c r="AF21" s="531">
        <f t="shared" si="1"/>
        <v>0</v>
      </c>
      <c r="AG21" s="531">
        <f t="shared" si="2"/>
        <v>0</v>
      </c>
      <c r="AH21" s="531">
        <f t="shared" si="3"/>
        <v>0</v>
      </c>
      <c r="AI21" s="531">
        <f t="shared" si="4"/>
        <v>0</v>
      </c>
      <c r="AJ21" s="531">
        <f t="shared" si="5"/>
        <v>0</v>
      </c>
      <c r="AK21" s="531">
        <f t="shared" si="6"/>
        <v>0</v>
      </c>
      <c r="AL21" s="531">
        <f t="shared" si="13"/>
        <v>0</v>
      </c>
      <c r="AM21" s="531">
        <f t="shared" si="7"/>
        <v>0</v>
      </c>
      <c r="AN21" s="531">
        <f t="shared" si="14"/>
        <v>0</v>
      </c>
    </row>
    <row r="22" spans="1:40" ht="15" customHeight="1" x14ac:dyDescent="0.2">
      <c r="A22" s="307" t="str">
        <f t="shared" si="8"/>
        <v>Fr</v>
      </c>
      <c r="B22" s="223">
        <f t="shared" si="9"/>
        <v>45513</v>
      </c>
      <c r="C22" s="304"/>
      <c r="D22" s="655"/>
      <c r="E22" s="634"/>
      <c r="F22" s="635"/>
      <c r="G22" s="635"/>
      <c r="H22" s="636"/>
      <c r="I22" s="637"/>
      <c r="J22" s="638"/>
      <c r="K22" s="639"/>
      <c r="L22" s="638"/>
      <c r="M22" s="637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530">
        <f t="shared" si="10"/>
        <v>0</v>
      </c>
      <c r="AA22" s="518">
        <f t="shared" si="11"/>
        <v>0</v>
      </c>
      <c r="AB22" s="133"/>
      <c r="AC22" s="103">
        <f t="shared" si="12"/>
        <v>0</v>
      </c>
      <c r="AD22" s="103" t="str">
        <f t="shared" si="0"/>
        <v>Status!</v>
      </c>
      <c r="AE22" s="103"/>
      <c r="AF22" s="531">
        <f t="shared" si="1"/>
        <v>0</v>
      </c>
      <c r="AG22" s="531">
        <f t="shared" si="2"/>
        <v>0</v>
      </c>
      <c r="AH22" s="531">
        <f t="shared" si="3"/>
        <v>0</v>
      </c>
      <c r="AI22" s="531">
        <f t="shared" si="4"/>
        <v>0</v>
      </c>
      <c r="AJ22" s="531">
        <f t="shared" si="5"/>
        <v>0</v>
      </c>
      <c r="AK22" s="531">
        <f t="shared" si="6"/>
        <v>0</v>
      </c>
      <c r="AL22" s="531">
        <f t="shared" si="13"/>
        <v>0</v>
      </c>
      <c r="AM22" s="531">
        <f t="shared" si="7"/>
        <v>0</v>
      </c>
      <c r="AN22" s="531">
        <f t="shared" si="14"/>
        <v>0</v>
      </c>
    </row>
    <row r="23" spans="1:40" ht="15" customHeight="1" x14ac:dyDescent="0.2">
      <c r="A23" s="307" t="str">
        <f t="shared" si="8"/>
        <v>Sa</v>
      </c>
      <c r="B23" s="223">
        <f t="shared" si="9"/>
        <v>45514</v>
      </c>
      <c r="C23" s="304"/>
      <c r="D23" s="655"/>
      <c r="E23" s="634"/>
      <c r="F23" s="635"/>
      <c r="G23" s="635"/>
      <c r="H23" s="636"/>
      <c r="I23" s="637"/>
      <c r="J23" s="638"/>
      <c r="K23" s="639"/>
      <c r="L23" s="638"/>
      <c r="M23" s="637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530">
        <f t="shared" si="10"/>
        <v>0</v>
      </c>
      <c r="AA23" s="518">
        <f t="shared" si="11"/>
        <v>0</v>
      </c>
      <c r="AB23" s="133"/>
      <c r="AC23" s="103">
        <f t="shared" si="12"/>
        <v>0</v>
      </c>
      <c r="AD23" s="103" t="str">
        <f t="shared" si="0"/>
        <v>Status!</v>
      </c>
      <c r="AE23" s="103"/>
      <c r="AF23" s="531">
        <f t="shared" si="1"/>
        <v>0</v>
      </c>
      <c r="AG23" s="531">
        <f t="shared" si="2"/>
        <v>0</v>
      </c>
      <c r="AH23" s="531">
        <f t="shared" si="3"/>
        <v>0</v>
      </c>
      <c r="AI23" s="531">
        <f t="shared" si="4"/>
        <v>0</v>
      </c>
      <c r="AJ23" s="531">
        <f t="shared" si="5"/>
        <v>0</v>
      </c>
      <c r="AK23" s="531">
        <f t="shared" si="6"/>
        <v>0</v>
      </c>
      <c r="AL23" s="531">
        <f t="shared" si="13"/>
        <v>0</v>
      </c>
      <c r="AM23" s="531">
        <f t="shared" si="7"/>
        <v>0</v>
      </c>
      <c r="AN23" s="531">
        <f t="shared" si="14"/>
        <v>0</v>
      </c>
    </row>
    <row r="24" spans="1:40" ht="15" customHeight="1" x14ac:dyDescent="0.2">
      <c r="A24" s="307" t="str">
        <f t="shared" si="8"/>
        <v>So</v>
      </c>
      <c r="B24" s="223">
        <f t="shared" si="9"/>
        <v>45515</v>
      </c>
      <c r="C24" s="304"/>
      <c r="D24" s="655"/>
      <c r="E24" s="634"/>
      <c r="F24" s="635"/>
      <c r="G24" s="635"/>
      <c r="H24" s="636"/>
      <c r="I24" s="637"/>
      <c r="J24" s="638"/>
      <c r="K24" s="639"/>
      <c r="L24" s="638"/>
      <c r="M24" s="637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530">
        <f t="shared" si="10"/>
        <v>0</v>
      </c>
      <c r="AA24" s="518">
        <f t="shared" si="11"/>
        <v>0</v>
      </c>
      <c r="AB24" s="133"/>
      <c r="AC24" s="103">
        <f t="shared" si="12"/>
        <v>0</v>
      </c>
      <c r="AD24" s="103" t="str">
        <f t="shared" si="0"/>
        <v>Status!</v>
      </c>
      <c r="AE24" s="103"/>
      <c r="AF24" s="531">
        <f t="shared" si="1"/>
        <v>0</v>
      </c>
      <c r="AG24" s="531">
        <f t="shared" si="2"/>
        <v>0</v>
      </c>
      <c r="AH24" s="531">
        <f t="shared" si="3"/>
        <v>0</v>
      </c>
      <c r="AI24" s="531">
        <f t="shared" si="4"/>
        <v>0</v>
      </c>
      <c r="AJ24" s="531">
        <f t="shared" si="5"/>
        <v>0</v>
      </c>
      <c r="AK24" s="531">
        <f t="shared" si="6"/>
        <v>0</v>
      </c>
      <c r="AL24" s="531">
        <f t="shared" si="13"/>
        <v>0</v>
      </c>
      <c r="AM24" s="531">
        <f t="shared" si="7"/>
        <v>0</v>
      </c>
      <c r="AN24" s="531">
        <f t="shared" si="14"/>
        <v>0</v>
      </c>
    </row>
    <row r="25" spans="1:40" ht="15" customHeight="1" x14ac:dyDescent="0.2">
      <c r="A25" s="307" t="str">
        <f t="shared" si="8"/>
        <v>Mo</v>
      </c>
      <c r="B25" s="223">
        <f t="shared" si="9"/>
        <v>45516</v>
      </c>
      <c r="C25" s="304"/>
      <c r="D25" s="655"/>
      <c r="E25" s="634"/>
      <c r="F25" s="635"/>
      <c r="G25" s="635"/>
      <c r="H25" s="636"/>
      <c r="I25" s="637"/>
      <c r="J25" s="638"/>
      <c r="K25" s="639"/>
      <c r="L25" s="638"/>
      <c r="M25" s="637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530">
        <f t="shared" si="10"/>
        <v>0</v>
      </c>
      <c r="AA25" s="518">
        <f t="shared" si="11"/>
        <v>0</v>
      </c>
      <c r="AB25" s="133"/>
      <c r="AC25" s="103">
        <f t="shared" si="12"/>
        <v>0</v>
      </c>
      <c r="AD25" s="103" t="str">
        <f t="shared" si="0"/>
        <v>Status!</v>
      </c>
      <c r="AE25" s="103"/>
      <c r="AF25" s="531">
        <f t="shared" si="1"/>
        <v>0</v>
      </c>
      <c r="AG25" s="531">
        <f t="shared" si="2"/>
        <v>0</v>
      </c>
      <c r="AH25" s="531">
        <f t="shared" si="3"/>
        <v>0</v>
      </c>
      <c r="AI25" s="531">
        <f t="shared" si="4"/>
        <v>0</v>
      </c>
      <c r="AJ25" s="531">
        <f t="shared" si="5"/>
        <v>0</v>
      </c>
      <c r="AK25" s="531">
        <f t="shared" si="6"/>
        <v>0</v>
      </c>
      <c r="AL25" s="531">
        <f t="shared" si="13"/>
        <v>0</v>
      </c>
      <c r="AM25" s="531">
        <f t="shared" si="7"/>
        <v>0</v>
      </c>
      <c r="AN25" s="531">
        <f t="shared" si="14"/>
        <v>0</v>
      </c>
    </row>
    <row r="26" spans="1:40" ht="15" customHeight="1" x14ac:dyDescent="0.2">
      <c r="A26" s="307" t="str">
        <f t="shared" si="8"/>
        <v>Di</v>
      </c>
      <c r="B26" s="223">
        <f t="shared" si="9"/>
        <v>45517</v>
      </c>
      <c r="C26" s="304"/>
      <c r="D26" s="655"/>
      <c r="E26" s="634"/>
      <c r="F26" s="635"/>
      <c r="G26" s="635"/>
      <c r="H26" s="636"/>
      <c r="I26" s="637"/>
      <c r="J26" s="638"/>
      <c r="K26" s="639"/>
      <c r="L26" s="638"/>
      <c r="M26" s="637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530">
        <f t="shared" si="10"/>
        <v>0</v>
      </c>
      <c r="AA26" s="518">
        <f t="shared" si="11"/>
        <v>0</v>
      </c>
      <c r="AB26" s="133"/>
      <c r="AC26" s="103">
        <f t="shared" si="12"/>
        <v>0</v>
      </c>
      <c r="AD26" s="103" t="str">
        <f t="shared" si="0"/>
        <v>Status!</v>
      </c>
      <c r="AE26" s="103"/>
      <c r="AF26" s="531">
        <f t="shared" si="1"/>
        <v>0</v>
      </c>
      <c r="AG26" s="531">
        <f t="shared" si="2"/>
        <v>0</v>
      </c>
      <c r="AH26" s="531">
        <f t="shared" si="3"/>
        <v>0</v>
      </c>
      <c r="AI26" s="531">
        <f t="shared" si="4"/>
        <v>0</v>
      </c>
      <c r="AJ26" s="531">
        <f t="shared" si="5"/>
        <v>0</v>
      </c>
      <c r="AK26" s="531">
        <f t="shared" si="6"/>
        <v>0</v>
      </c>
      <c r="AL26" s="531">
        <f t="shared" si="13"/>
        <v>0</v>
      </c>
      <c r="AM26" s="531">
        <f t="shared" si="7"/>
        <v>0</v>
      </c>
      <c r="AN26" s="531">
        <f t="shared" si="14"/>
        <v>0</v>
      </c>
    </row>
    <row r="27" spans="1:40" ht="15" customHeight="1" x14ac:dyDescent="0.2">
      <c r="A27" s="307" t="str">
        <f t="shared" si="8"/>
        <v>Mi</v>
      </c>
      <c r="B27" s="223">
        <f t="shared" si="9"/>
        <v>45518</v>
      </c>
      <c r="C27" s="304"/>
      <c r="D27" s="655"/>
      <c r="E27" s="634"/>
      <c r="F27" s="635"/>
      <c r="G27" s="635"/>
      <c r="H27" s="636"/>
      <c r="I27" s="637"/>
      <c r="J27" s="638"/>
      <c r="K27" s="639"/>
      <c r="L27" s="638"/>
      <c r="M27" s="637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530">
        <f t="shared" si="10"/>
        <v>0</v>
      </c>
      <c r="AA27" s="518">
        <f t="shared" si="11"/>
        <v>0</v>
      </c>
      <c r="AB27" s="133"/>
      <c r="AC27" s="103">
        <f t="shared" si="12"/>
        <v>0</v>
      </c>
      <c r="AD27" s="103" t="str">
        <f t="shared" si="0"/>
        <v>Status!</v>
      </c>
      <c r="AE27" s="103"/>
      <c r="AF27" s="531">
        <f t="shared" si="1"/>
        <v>0</v>
      </c>
      <c r="AG27" s="531">
        <f t="shared" si="2"/>
        <v>0</v>
      </c>
      <c r="AH27" s="531">
        <f t="shared" si="3"/>
        <v>0</v>
      </c>
      <c r="AI27" s="531">
        <f t="shared" si="4"/>
        <v>0</v>
      </c>
      <c r="AJ27" s="531">
        <f t="shared" si="5"/>
        <v>0</v>
      </c>
      <c r="AK27" s="531">
        <f t="shared" si="6"/>
        <v>0</v>
      </c>
      <c r="AL27" s="531">
        <f t="shared" si="13"/>
        <v>0</v>
      </c>
      <c r="AM27" s="531">
        <f t="shared" si="7"/>
        <v>0</v>
      </c>
      <c r="AN27" s="531">
        <f t="shared" si="14"/>
        <v>0</v>
      </c>
    </row>
    <row r="28" spans="1:40" ht="15" customHeight="1" x14ac:dyDescent="0.2">
      <c r="A28" s="307" t="str">
        <f t="shared" si="8"/>
        <v>Do</v>
      </c>
      <c r="B28" s="223">
        <f t="shared" si="9"/>
        <v>45519</v>
      </c>
      <c r="C28" s="304"/>
      <c r="D28" s="655"/>
      <c r="E28" s="634"/>
      <c r="F28" s="635"/>
      <c r="G28" s="635"/>
      <c r="H28" s="636"/>
      <c r="I28" s="637"/>
      <c r="J28" s="638"/>
      <c r="K28" s="639"/>
      <c r="L28" s="638"/>
      <c r="M28" s="637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530">
        <f t="shared" si="10"/>
        <v>0</v>
      </c>
      <c r="AA28" s="518">
        <f t="shared" si="11"/>
        <v>0</v>
      </c>
      <c r="AB28" s="133"/>
      <c r="AC28" s="103">
        <f t="shared" si="12"/>
        <v>0</v>
      </c>
      <c r="AD28" s="103" t="str">
        <f t="shared" si="0"/>
        <v>Status!</v>
      </c>
      <c r="AE28" s="103"/>
      <c r="AF28" s="531">
        <f t="shared" si="1"/>
        <v>0</v>
      </c>
      <c r="AG28" s="531">
        <f t="shared" si="2"/>
        <v>0</v>
      </c>
      <c r="AH28" s="531">
        <f t="shared" si="3"/>
        <v>0</v>
      </c>
      <c r="AI28" s="531">
        <f t="shared" si="4"/>
        <v>0</v>
      </c>
      <c r="AJ28" s="531">
        <f t="shared" si="5"/>
        <v>0</v>
      </c>
      <c r="AK28" s="531">
        <f t="shared" si="6"/>
        <v>0</v>
      </c>
      <c r="AL28" s="531">
        <f t="shared" si="13"/>
        <v>0</v>
      </c>
      <c r="AM28" s="531">
        <f t="shared" si="7"/>
        <v>0</v>
      </c>
      <c r="AN28" s="531">
        <f t="shared" si="14"/>
        <v>0</v>
      </c>
    </row>
    <row r="29" spans="1:40" ht="15" customHeight="1" x14ac:dyDescent="0.2">
      <c r="A29" s="307" t="str">
        <f t="shared" si="8"/>
        <v>Fr</v>
      </c>
      <c r="B29" s="223">
        <f t="shared" si="9"/>
        <v>45520</v>
      </c>
      <c r="C29" s="304"/>
      <c r="D29" s="655"/>
      <c r="E29" s="634"/>
      <c r="F29" s="635"/>
      <c r="G29" s="635"/>
      <c r="H29" s="636"/>
      <c r="I29" s="637"/>
      <c r="J29" s="638"/>
      <c r="K29" s="639"/>
      <c r="L29" s="638"/>
      <c r="M29" s="637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530">
        <f t="shared" si="10"/>
        <v>0</v>
      </c>
      <c r="AA29" s="518">
        <f t="shared" si="11"/>
        <v>0</v>
      </c>
      <c r="AB29" s="133"/>
      <c r="AC29" s="103">
        <f t="shared" si="12"/>
        <v>0</v>
      </c>
      <c r="AD29" s="103" t="str">
        <f t="shared" si="0"/>
        <v>Status!</v>
      </c>
      <c r="AE29" s="103"/>
      <c r="AF29" s="531">
        <f t="shared" si="1"/>
        <v>0</v>
      </c>
      <c r="AG29" s="531">
        <f t="shared" si="2"/>
        <v>0</v>
      </c>
      <c r="AH29" s="531">
        <f t="shared" si="3"/>
        <v>0</v>
      </c>
      <c r="AI29" s="531">
        <f t="shared" si="4"/>
        <v>0</v>
      </c>
      <c r="AJ29" s="531">
        <f t="shared" si="5"/>
        <v>0</v>
      </c>
      <c r="AK29" s="531">
        <f t="shared" si="6"/>
        <v>0</v>
      </c>
      <c r="AL29" s="531">
        <f t="shared" si="13"/>
        <v>0</v>
      </c>
      <c r="AM29" s="531">
        <f t="shared" si="7"/>
        <v>0</v>
      </c>
      <c r="AN29" s="531">
        <f t="shared" si="14"/>
        <v>0</v>
      </c>
    </row>
    <row r="30" spans="1:40" ht="15" customHeight="1" x14ac:dyDescent="0.2">
      <c r="A30" s="307" t="str">
        <f t="shared" si="8"/>
        <v>Sa</v>
      </c>
      <c r="B30" s="223">
        <f t="shared" si="9"/>
        <v>45521</v>
      </c>
      <c r="C30" s="304"/>
      <c r="D30" s="655"/>
      <c r="E30" s="634"/>
      <c r="F30" s="635"/>
      <c r="G30" s="635"/>
      <c r="H30" s="636"/>
      <c r="I30" s="637"/>
      <c r="J30" s="638"/>
      <c r="K30" s="639"/>
      <c r="L30" s="638"/>
      <c r="M30" s="637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530">
        <f t="shared" si="10"/>
        <v>0</v>
      </c>
      <c r="AA30" s="518">
        <f t="shared" si="11"/>
        <v>0</v>
      </c>
      <c r="AB30" s="133"/>
      <c r="AC30" s="103">
        <f t="shared" si="12"/>
        <v>0</v>
      </c>
      <c r="AD30" s="103" t="str">
        <f t="shared" si="0"/>
        <v>Status!</v>
      </c>
      <c r="AE30" s="103"/>
      <c r="AF30" s="531">
        <f t="shared" si="1"/>
        <v>0</v>
      </c>
      <c r="AG30" s="531">
        <f t="shared" si="2"/>
        <v>0</v>
      </c>
      <c r="AH30" s="531">
        <f t="shared" si="3"/>
        <v>0</v>
      </c>
      <c r="AI30" s="531">
        <f t="shared" si="4"/>
        <v>0</v>
      </c>
      <c r="AJ30" s="531">
        <f t="shared" si="5"/>
        <v>0</v>
      </c>
      <c r="AK30" s="531">
        <f t="shared" si="6"/>
        <v>0</v>
      </c>
      <c r="AL30" s="531">
        <f t="shared" si="13"/>
        <v>0</v>
      </c>
      <c r="AM30" s="531">
        <f t="shared" si="7"/>
        <v>0</v>
      </c>
      <c r="AN30" s="531">
        <f t="shared" si="14"/>
        <v>0</v>
      </c>
    </row>
    <row r="31" spans="1:40" ht="15" customHeight="1" x14ac:dyDescent="0.2">
      <c r="A31" s="307" t="str">
        <f t="shared" si="8"/>
        <v>So</v>
      </c>
      <c r="B31" s="223">
        <f t="shared" si="9"/>
        <v>45522</v>
      </c>
      <c r="C31" s="304"/>
      <c r="D31" s="655"/>
      <c r="E31" s="634"/>
      <c r="F31" s="635"/>
      <c r="G31" s="635"/>
      <c r="H31" s="636"/>
      <c r="I31" s="637"/>
      <c r="J31" s="638"/>
      <c r="K31" s="639"/>
      <c r="L31" s="638"/>
      <c r="M31" s="637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530">
        <f t="shared" si="10"/>
        <v>0</v>
      </c>
      <c r="AA31" s="518">
        <f t="shared" si="11"/>
        <v>0</v>
      </c>
      <c r="AB31" s="133"/>
      <c r="AC31" s="103">
        <f t="shared" si="12"/>
        <v>0</v>
      </c>
      <c r="AD31" s="103" t="str">
        <f t="shared" si="0"/>
        <v>Status!</v>
      </c>
      <c r="AE31" s="103"/>
      <c r="AF31" s="531">
        <f t="shared" si="1"/>
        <v>0</v>
      </c>
      <c r="AG31" s="531">
        <f t="shared" si="2"/>
        <v>0</v>
      </c>
      <c r="AH31" s="531">
        <f t="shared" si="3"/>
        <v>0</v>
      </c>
      <c r="AI31" s="531">
        <f t="shared" si="4"/>
        <v>0</v>
      </c>
      <c r="AJ31" s="531">
        <f t="shared" si="5"/>
        <v>0</v>
      </c>
      <c r="AK31" s="531">
        <f t="shared" si="6"/>
        <v>0</v>
      </c>
      <c r="AL31" s="531">
        <f t="shared" si="13"/>
        <v>0</v>
      </c>
      <c r="AM31" s="531">
        <f t="shared" si="7"/>
        <v>0</v>
      </c>
      <c r="AN31" s="531">
        <f t="shared" si="14"/>
        <v>0</v>
      </c>
    </row>
    <row r="32" spans="1:40" ht="15" customHeight="1" x14ac:dyDescent="0.2">
      <c r="A32" s="307" t="str">
        <f t="shared" si="8"/>
        <v>Mo</v>
      </c>
      <c r="B32" s="223">
        <f t="shared" si="9"/>
        <v>45523</v>
      </c>
      <c r="C32" s="304"/>
      <c r="D32" s="655"/>
      <c r="E32" s="634"/>
      <c r="F32" s="635"/>
      <c r="G32" s="635"/>
      <c r="H32" s="636"/>
      <c r="I32" s="637"/>
      <c r="J32" s="638"/>
      <c r="K32" s="639"/>
      <c r="L32" s="638"/>
      <c r="M32" s="637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530">
        <f t="shared" si="10"/>
        <v>0</v>
      </c>
      <c r="AA32" s="518">
        <f t="shared" si="11"/>
        <v>0</v>
      </c>
      <c r="AB32" s="133"/>
      <c r="AC32" s="103">
        <f t="shared" si="12"/>
        <v>0</v>
      </c>
      <c r="AD32" s="103" t="str">
        <f t="shared" si="0"/>
        <v>Status!</v>
      </c>
      <c r="AE32" s="103"/>
      <c r="AF32" s="531">
        <f t="shared" si="1"/>
        <v>0</v>
      </c>
      <c r="AG32" s="531">
        <f t="shared" si="2"/>
        <v>0</v>
      </c>
      <c r="AH32" s="531">
        <f t="shared" si="3"/>
        <v>0</v>
      </c>
      <c r="AI32" s="531">
        <f t="shared" si="4"/>
        <v>0</v>
      </c>
      <c r="AJ32" s="531">
        <f t="shared" si="5"/>
        <v>0</v>
      </c>
      <c r="AK32" s="531">
        <f t="shared" si="6"/>
        <v>0</v>
      </c>
      <c r="AL32" s="531">
        <f t="shared" si="13"/>
        <v>0</v>
      </c>
      <c r="AM32" s="531">
        <f t="shared" si="7"/>
        <v>0</v>
      </c>
      <c r="AN32" s="531">
        <f t="shared" si="14"/>
        <v>0</v>
      </c>
    </row>
    <row r="33" spans="1:40" ht="15" customHeight="1" x14ac:dyDescent="0.2">
      <c r="A33" s="307" t="str">
        <f t="shared" si="8"/>
        <v>Di</v>
      </c>
      <c r="B33" s="223">
        <f t="shared" si="9"/>
        <v>45524</v>
      </c>
      <c r="C33" s="304"/>
      <c r="D33" s="655"/>
      <c r="E33" s="634"/>
      <c r="F33" s="635"/>
      <c r="G33" s="635"/>
      <c r="H33" s="636"/>
      <c r="I33" s="637"/>
      <c r="J33" s="638"/>
      <c r="K33" s="639"/>
      <c r="L33" s="638"/>
      <c r="M33" s="637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530">
        <f t="shared" si="10"/>
        <v>0</v>
      </c>
      <c r="AA33" s="518">
        <f t="shared" si="11"/>
        <v>0</v>
      </c>
      <c r="AB33" s="133"/>
      <c r="AC33" s="103">
        <f t="shared" si="12"/>
        <v>0</v>
      </c>
      <c r="AD33" s="103" t="str">
        <f t="shared" si="0"/>
        <v>Status!</v>
      </c>
      <c r="AE33" s="103"/>
      <c r="AF33" s="531">
        <f t="shared" si="1"/>
        <v>0</v>
      </c>
      <c r="AG33" s="531">
        <f t="shared" si="2"/>
        <v>0</v>
      </c>
      <c r="AH33" s="531">
        <f t="shared" si="3"/>
        <v>0</v>
      </c>
      <c r="AI33" s="531">
        <f t="shared" si="4"/>
        <v>0</v>
      </c>
      <c r="AJ33" s="531">
        <f t="shared" si="5"/>
        <v>0</v>
      </c>
      <c r="AK33" s="531">
        <f t="shared" si="6"/>
        <v>0</v>
      </c>
      <c r="AL33" s="531">
        <f t="shared" si="13"/>
        <v>0</v>
      </c>
      <c r="AM33" s="531">
        <f t="shared" si="7"/>
        <v>0</v>
      </c>
      <c r="AN33" s="531">
        <f t="shared" si="14"/>
        <v>0</v>
      </c>
    </row>
    <row r="34" spans="1:40" ht="15" customHeight="1" x14ac:dyDescent="0.2">
      <c r="A34" s="307" t="str">
        <f t="shared" si="8"/>
        <v>Mi</v>
      </c>
      <c r="B34" s="223">
        <f t="shared" si="9"/>
        <v>45525</v>
      </c>
      <c r="C34" s="304"/>
      <c r="D34" s="655"/>
      <c r="E34" s="634"/>
      <c r="F34" s="635"/>
      <c r="G34" s="635"/>
      <c r="H34" s="636"/>
      <c r="I34" s="637"/>
      <c r="J34" s="638"/>
      <c r="K34" s="639"/>
      <c r="L34" s="638"/>
      <c r="M34" s="637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530">
        <f t="shared" si="10"/>
        <v>0</v>
      </c>
      <c r="AA34" s="518">
        <f t="shared" si="11"/>
        <v>0</v>
      </c>
      <c r="AB34" s="133"/>
      <c r="AC34" s="103">
        <f t="shared" si="12"/>
        <v>0</v>
      </c>
      <c r="AD34" s="103" t="str">
        <f t="shared" si="0"/>
        <v>Status!</v>
      </c>
      <c r="AE34" s="103"/>
      <c r="AF34" s="531">
        <f t="shared" si="1"/>
        <v>0</v>
      </c>
      <c r="AG34" s="531">
        <f t="shared" si="2"/>
        <v>0</v>
      </c>
      <c r="AH34" s="531">
        <f t="shared" si="3"/>
        <v>0</v>
      </c>
      <c r="AI34" s="531">
        <f t="shared" si="4"/>
        <v>0</v>
      </c>
      <c r="AJ34" s="531">
        <f t="shared" si="5"/>
        <v>0</v>
      </c>
      <c r="AK34" s="531">
        <f t="shared" si="6"/>
        <v>0</v>
      </c>
      <c r="AL34" s="531">
        <f t="shared" si="13"/>
        <v>0</v>
      </c>
      <c r="AM34" s="531">
        <f t="shared" si="7"/>
        <v>0</v>
      </c>
      <c r="AN34" s="531">
        <f t="shared" si="14"/>
        <v>0</v>
      </c>
    </row>
    <row r="35" spans="1:40" ht="15" customHeight="1" x14ac:dyDescent="0.2">
      <c r="A35" s="307" t="str">
        <f t="shared" si="8"/>
        <v>Do</v>
      </c>
      <c r="B35" s="223">
        <f t="shared" si="9"/>
        <v>45526</v>
      </c>
      <c r="C35" s="304"/>
      <c r="D35" s="655"/>
      <c r="E35" s="634"/>
      <c r="F35" s="635"/>
      <c r="G35" s="635"/>
      <c r="H35" s="636"/>
      <c r="I35" s="637"/>
      <c r="J35" s="638"/>
      <c r="K35" s="639"/>
      <c r="L35" s="638"/>
      <c r="M35" s="637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530">
        <f t="shared" si="10"/>
        <v>0</v>
      </c>
      <c r="AA35" s="518">
        <f t="shared" si="11"/>
        <v>0</v>
      </c>
      <c r="AB35" s="133"/>
      <c r="AC35" s="103">
        <f t="shared" si="12"/>
        <v>0</v>
      </c>
      <c r="AD35" s="103" t="str">
        <f t="shared" si="0"/>
        <v>Status!</v>
      </c>
      <c r="AE35" s="103"/>
      <c r="AF35" s="531">
        <f t="shared" si="1"/>
        <v>0</v>
      </c>
      <c r="AG35" s="531">
        <f t="shared" si="2"/>
        <v>0</v>
      </c>
      <c r="AH35" s="531">
        <f t="shared" si="3"/>
        <v>0</v>
      </c>
      <c r="AI35" s="531">
        <f t="shared" si="4"/>
        <v>0</v>
      </c>
      <c r="AJ35" s="531">
        <f t="shared" si="5"/>
        <v>0</v>
      </c>
      <c r="AK35" s="531">
        <f t="shared" si="6"/>
        <v>0</v>
      </c>
      <c r="AL35" s="531">
        <f t="shared" si="13"/>
        <v>0</v>
      </c>
      <c r="AM35" s="531">
        <f t="shared" si="7"/>
        <v>0</v>
      </c>
      <c r="AN35" s="531">
        <f t="shared" si="14"/>
        <v>0</v>
      </c>
    </row>
    <row r="36" spans="1:40" ht="15" customHeight="1" x14ac:dyDescent="0.2">
      <c r="A36" s="307" t="str">
        <f t="shared" si="8"/>
        <v>Fr</v>
      </c>
      <c r="B36" s="223">
        <f t="shared" si="9"/>
        <v>45527</v>
      </c>
      <c r="C36" s="304"/>
      <c r="D36" s="655"/>
      <c r="E36" s="634"/>
      <c r="F36" s="635"/>
      <c r="G36" s="635"/>
      <c r="H36" s="636"/>
      <c r="I36" s="637"/>
      <c r="J36" s="638"/>
      <c r="K36" s="639"/>
      <c r="L36" s="638"/>
      <c r="M36" s="637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530">
        <f t="shared" si="10"/>
        <v>0</v>
      </c>
      <c r="AA36" s="518">
        <f t="shared" si="11"/>
        <v>0</v>
      </c>
      <c r="AB36" s="133"/>
      <c r="AC36" s="103">
        <f t="shared" si="12"/>
        <v>0</v>
      </c>
      <c r="AD36" s="103" t="str">
        <f t="shared" si="0"/>
        <v>Status!</v>
      </c>
      <c r="AE36" s="103"/>
      <c r="AF36" s="531">
        <f t="shared" si="1"/>
        <v>0</v>
      </c>
      <c r="AG36" s="531">
        <f t="shared" si="2"/>
        <v>0</v>
      </c>
      <c r="AH36" s="531">
        <f t="shared" si="3"/>
        <v>0</v>
      </c>
      <c r="AI36" s="531">
        <f t="shared" si="4"/>
        <v>0</v>
      </c>
      <c r="AJ36" s="531">
        <f t="shared" si="5"/>
        <v>0</v>
      </c>
      <c r="AK36" s="531">
        <f t="shared" si="6"/>
        <v>0</v>
      </c>
      <c r="AL36" s="531">
        <f t="shared" si="13"/>
        <v>0</v>
      </c>
      <c r="AM36" s="531">
        <f t="shared" si="7"/>
        <v>0</v>
      </c>
      <c r="AN36" s="531">
        <f t="shared" si="14"/>
        <v>0</v>
      </c>
    </row>
    <row r="37" spans="1:40" ht="15" customHeight="1" x14ac:dyDescent="0.2">
      <c r="A37" s="307" t="str">
        <f t="shared" si="8"/>
        <v>Sa</v>
      </c>
      <c r="B37" s="223">
        <f t="shared" si="9"/>
        <v>45528</v>
      </c>
      <c r="C37" s="304"/>
      <c r="D37" s="655"/>
      <c r="E37" s="634"/>
      <c r="F37" s="635"/>
      <c r="G37" s="635"/>
      <c r="H37" s="636"/>
      <c r="I37" s="637"/>
      <c r="J37" s="638"/>
      <c r="K37" s="639"/>
      <c r="L37" s="638"/>
      <c r="M37" s="637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530">
        <f t="shared" si="10"/>
        <v>0</v>
      </c>
      <c r="AA37" s="518">
        <f t="shared" si="11"/>
        <v>0</v>
      </c>
      <c r="AB37" s="133"/>
      <c r="AC37" s="103">
        <f t="shared" si="12"/>
        <v>0</v>
      </c>
      <c r="AD37" s="103" t="str">
        <f t="shared" si="0"/>
        <v>Status!</v>
      </c>
      <c r="AE37" s="103"/>
      <c r="AF37" s="531">
        <f t="shared" si="1"/>
        <v>0</v>
      </c>
      <c r="AG37" s="531">
        <f t="shared" si="2"/>
        <v>0</v>
      </c>
      <c r="AH37" s="531">
        <f t="shared" si="3"/>
        <v>0</v>
      </c>
      <c r="AI37" s="531">
        <f t="shared" si="4"/>
        <v>0</v>
      </c>
      <c r="AJ37" s="531">
        <f t="shared" si="5"/>
        <v>0</v>
      </c>
      <c r="AK37" s="531">
        <f t="shared" si="6"/>
        <v>0</v>
      </c>
      <c r="AL37" s="531">
        <f t="shared" si="13"/>
        <v>0</v>
      </c>
      <c r="AM37" s="531">
        <f t="shared" si="7"/>
        <v>0</v>
      </c>
      <c r="AN37" s="531">
        <f t="shared" si="14"/>
        <v>0</v>
      </c>
    </row>
    <row r="38" spans="1:40" ht="15" customHeight="1" x14ac:dyDescent="0.2">
      <c r="A38" s="307" t="str">
        <f t="shared" si="8"/>
        <v>So</v>
      </c>
      <c r="B38" s="223">
        <f t="shared" si="9"/>
        <v>45529</v>
      </c>
      <c r="C38" s="304"/>
      <c r="D38" s="655"/>
      <c r="E38" s="634"/>
      <c r="F38" s="635"/>
      <c r="G38" s="635"/>
      <c r="H38" s="636"/>
      <c r="I38" s="637"/>
      <c r="J38" s="638"/>
      <c r="K38" s="639"/>
      <c r="L38" s="638"/>
      <c r="M38" s="637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530">
        <f t="shared" si="10"/>
        <v>0</v>
      </c>
      <c r="AA38" s="518">
        <f t="shared" si="11"/>
        <v>0</v>
      </c>
      <c r="AB38" s="133"/>
      <c r="AC38" s="103">
        <f t="shared" si="12"/>
        <v>0</v>
      </c>
      <c r="AD38" s="103" t="str">
        <f t="shared" si="0"/>
        <v>Status!</v>
      </c>
      <c r="AE38" s="103"/>
      <c r="AF38" s="531">
        <f t="shared" si="1"/>
        <v>0</v>
      </c>
      <c r="AG38" s="531">
        <f t="shared" si="2"/>
        <v>0</v>
      </c>
      <c r="AH38" s="531">
        <f t="shared" si="3"/>
        <v>0</v>
      </c>
      <c r="AI38" s="531">
        <f t="shared" si="4"/>
        <v>0</v>
      </c>
      <c r="AJ38" s="531">
        <f t="shared" si="5"/>
        <v>0</v>
      </c>
      <c r="AK38" s="531">
        <f t="shared" si="6"/>
        <v>0</v>
      </c>
      <c r="AL38" s="531">
        <f t="shared" si="13"/>
        <v>0</v>
      </c>
      <c r="AM38" s="531">
        <f t="shared" si="7"/>
        <v>0</v>
      </c>
      <c r="AN38" s="531">
        <f t="shared" si="14"/>
        <v>0</v>
      </c>
    </row>
    <row r="39" spans="1:40" ht="15" customHeight="1" x14ac:dyDescent="0.2">
      <c r="A39" s="307" t="str">
        <f t="shared" si="8"/>
        <v>Mo</v>
      </c>
      <c r="B39" s="223">
        <f t="shared" si="9"/>
        <v>45530</v>
      </c>
      <c r="C39" s="304"/>
      <c r="D39" s="655"/>
      <c r="E39" s="634"/>
      <c r="F39" s="635"/>
      <c r="G39" s="635"/>
      <c r="H39" s="636"/>
      <c r="I39" s="637"/>
      <c r="J39" s="638"/>
      <c r="K39" s="639"/>
      <c r="L39" s="638"/>
      <c r="M39" s="637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530">
        <f t="shared" si="10"/>
        <v>0</v>
      </c>
      <c r="AA39" s="518">
        <f t="shared" si="11"/>
        <v>0</v>
      </c>
      <c r="AB39" s="133"/>
      <c r="AC39" s="103">
        <f t="shared" si="12"/>
        <v>0</v>
      </c>
      <c r="AD39" s="103" t="str">
        <f t="shared" si="0"/>
        <v>Status!</v>
      </c>
      <c r="AE39" s="103"/>
      <c r="AF39" s="531">
        <f t="shared" si="1"/>
        <v>0</v>
      </c>
      <c r="AG39" s="531">
        <f t="shared" si="2"/>
        <v>0</v>
      </c>
      <c r="AH39" s="531">
        <f t="shared" si="3"/>
        <v>0</v>
      </c>
      <c r="AI39" s="531">
        <f t="shared" si="4"/>
        <v>0</v>
      </c>
      <c r="AJ39" s="531">
        <f t="shared" si="5"/>
        <v>0</v>
      </c>
      <c r="AK39" s="531">
        <f t="shared" si="6"/>
        <v>0</v>
      </c>
      <c r="AL39" s="531">
        <f t="shared" si="13"/>
        <v>0</v>
      </c>
      <c r="AM39" s="531">
        <f t="shared" si="7"/>
        <v>0</v>
      </c>
      <c r="AN39" s="531">
        <f t="shared" si="14"/>
        <v>0</v>
      </c>
    </row>
    <row r="40" spans="1:40" ht="15" customHeight="1" x14ac:dyDescent="0.2">
      <c r="A40" s="307" t="str">
        <f t="shared" si="8"/>
        <v>Di</v>
      </c>
      <c r="B40" s="223">
        <f t="shared" si="9"/>
        <v>45531</v>
      </c>
      <c r="C40" s="304"/>
      <c r="D40" s="655"/>
      <c r="E40" s="634"/>
      <c r="F40" s="635"/>
      <c r="G40" s="635"/>
      <c r="H40" s="636"/>
      <c r="I40" s="637"/>
      <c r="J40" s="638"/>
      <c r="K40" s="639"/>
      <c r="L40" s="638"/>
      <c r="M40" s="637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530">
        <f t="shared" si="10"/>
        <v>0</v>
      </c>
      <c r="AA40" s="518">
        <f t="shared" si="11"/>
        <v>0</v>
      </c>
      <c r="AB40" s="133"/>
      <c r="AC40" s="103">
        <f t="shared" si="12"/>
        <v>0</v>
      </c>
      <c r="AD40" s="103" t="str">
        <f t="shared" si="0"/>
        <v>Status!</v>
      </c>
      <c r="AE40" s="103"/>
      <c r="AF40" s="531">
        <f t="shared" si="1"/>
        <v>0</v>
      </c>
      <c r="AG40" s="531">
        <f t="shared" si="2"/>
        <v>0</v>
      </c>
      <c r="AH40" s="531">
        <f t="shared" si="3"/>
        <v>0</v>
      </c>
      <c r="AI40" s="531">
        <f t="shared" si="4"/>
        <v>0</v>
      </c>
      <c r="AJ40" s="531">
        <f t="shared" si="5"/>
        <v>0</v>
      </c>
      <c r="AK40" s="531">
        <f t="shared" si="6"/>
        <v>0</v>
      </c>
      <c r="AL40" s="531">
        <f t="shared" si="13"/>
        <v>0</v>
      </c>
      <c r="AM40" s="531">
        <f t="shared" si="7"/>
        <v>0</v>
      </c>
      <c r="AN40" s="531">
        <f t="shared" si="14"/>
        <v>0</v>
      </c>
    </row>
    <row r="41" spans="1:40" ht="15" customHeight="1" x14ac:dyDescent="0.2">
      <c r="A41" s="307" t="str">
        <f t="shared" si="8"/>
        <v>Mi</v>
      </c>
      <c r="B41" s="223">
        <f t="shared" si="9"/>
        <v>45532</v>
      </c>
      <c r="C41" s="304"/>
      <c r="D41" s="655"/>
      <c r="E41" s="634"/>
      <c r="F41" s="635"/>
      <c r="G41" s="635"/>
      <c r="H41" s="636"/>
      <c r="I41" s="637"/>
      <c r="J41" s="638"/>
      <c r="K41" s="639"/>
      <c r="L41" s="638"/>
      <c r="M41" s="637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530">
        <f t="shared" si="10"/>
        <v>0</v>
      </c>
      <c r="AA41" s="518">
        <f t="shared" si="11"/>
        <v>0</v>
      </c>
      <c r="AB41" s="133"/>
      <c r="AC41" s="103">
        <f t="shared" si="12"/>
        <v>0</v>
      </c>
      <c r="AD41" s="103" t="str">
        <f t="shared" si="0"/>
        <v>Status!</v>
      </c>
      <c r="AE41" s="103"/>
      <c r="AF41" s="531">
        <f t="shared" si="1"/>
        <v>0</v>
      </c>
      <c r="AG41" s="531">
        <f t="shared" si="2"/>
        <v>0</v>
      </c>
      <c r="AH41" s="531">
        <f t="shared" si="3"/>
        <v>0</v>
      </c>
      <c r="AI41" s="531">
        <f t="shared" si="4"/>
        <v>0</v>
      </c>
      <c r="AJ41" s="531">
        <f t="shared" si="5"/>
        <v>0</v>
      </c>
      <c r="AK41" s="531">
        <f t="shared" si="6"/>
        <v>0</v>
      </c>
      <c r="AL41" s="531">
        <f t="shared" si="13"/>
        <v>0</v>
      </c>
      <c r="AM41" s="531">
        <f t="shared" si="7"/>
        <v>0</v>
      </c>
      <c r="AN41" s="531">
        <f t="shared" si="14"/>
        <v>0</v>
      </c>
    </row>
    <row r="42" spans="1:40" ht="15" customHeight="1" x14ac:dyDescent="0.2">
      <c r="A42" s="307" t="str">
        <f t="shared" si="8"/>
        <v>Do</v>
      </c>
      <c r="B42" s="223">
        <f t="shared" si="9"/>
        <v>45533</v>
      </c>
      <c r="C42" s="304"/>
      <c r="D42" s="655"/>
      <c r="E42" s="634"/>
      <c r="F42" s="635"/>
      <c r="G42" s="635"/>
      <c r="H42" s="636"/>
      <c r="I42" s="637"/>
      <c r="J42" s="638"/>
      <c r="K42" s="639"/>
      <c r="L42" s="638"/>
      <c r="M42" s="637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530">
        <f t="shared" si="10"/>
        <v>0</v>
      </c>
      <c r="AA42" s="518">
        <f t="shared" si="11"/>
        <v>0</v>
      </c>
      <c r="AB42" s="133"/>
      <c r="AC42" s="103">
        <f t="shared" si="12"/>
        <v>0</v>
      </c>
      <c r="AD42" s="103" t="str">
        <f t="shared" si="0"/>
        <v>Status!</v>
      </c>
      <c r="AE42" s="103"/>
      <c r="AF42" s="531">
        <f t="shared" si="1"/>
        <v>0</v>
      </c>
      <c r="AG42" s="531">
        <f t="shared" si="2"/>
        <v>0</v>
      </c>
      <c r="AH42" s="531">
        <f t="shared" si="3"/>
        <v>0</v>
      </c>
      <c r="AI42" s="531">
        <f t="shared" si="4"/>
        <v>0</v>
      </c>
      <c r="AJ42" s="531">
        <f t="shared" si="5"/>
        <v>0</v>
      </c>
      <c r="AK42" s="531">
        <f t="shared" si="6"/>
        <v>0</v>
      </c>
      <c r="AL42" s="531">
        <f t="shared" si="13"/>
        <v>0</v>
      </c>
      <c r="AM42" s="531">
        <f t="shared" si="7"/>
        <v>0</v>
      </c>
      <c r="AN42" s="531">
        <f t="shared" si="14"/>
        <v>0</v>
      </c>
    </row>
    <row r="43" spans="1:40" ht="15" customHeight="1" x14ac:dyDescent="0.2">
      <c r="A43" s="307" t="str">
        <f t="shared" si="8"/>
        <v>Fr</v>
      </c>
      <c r="B43" s="223">
        <f t="shared" si="9"/>
        <v>45534</v>
      </c>
      <c r="C43" s="304"/>
      <c r="D43" s="655"/>
      <c r="E43" s="634"/>
      <c r="F43" s="635"/>
      <c r="G43" s="635"/>
      <c r="H43" s="636"/>
      <c r="I43" s="637"/>
      <c r="J43" s="638"/>
      <c r="K43" s="639"/>
      <c r="L43" s="638"/>
      <c r="M43" s="637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530">
        <f t="shared" si="10"/>
        <v>0</v>
      </c>
      <c r="AA43" s="518">
        <f t="shared" si="11"/>
        <v>0</v>
      </c>
      <c r="AB43" s="133"/>
      <c r="AC43" s="103">
        <f t="shared" si="12"/>
        <v>0</v>
      </c>
      <c r="AD43" s="103" t="str">
        <f t="shared" si="0"/>
        <v>Status!</v>
      </c>
      <c r="AE43" s="103"/>
      <c r="AF43" s="531">
        <f t="shared" si="1"/>
        <v>0</v>
      </c>
      <c r="AG43" s="531">
        <f t="shared" si="2"/>
        <v>0</v>
      </c>
      <c r="AH43" s="531">
        <f t="shared" si="3"/>
        <v>0</v>
      </c>
      <c r="AI43" s="531">
        <f t="shared" si="4"/>
        <v>0</v>
      </c>
      <c r="AJ43" s="531">
        <f t="shared" si="5"/>
        <v>0</v>
      </c>
      <c r="AK43" s="531">
        <f t="shared" si="6"/>
        <v>0</v>
      </c>
      <c r="AL43" s="531">
        <f t="shared" si="13"/>
        <v>0</v>
      </c>
      <c r="AM43" s="531">
        <f t="shared" si="7"/>
        <v>0</v>
      </c>
      <c r="AN43" s="531">
        <f t="shared" si="14"/>
        <v>0</v>
      </c>
    </row>
    <row r="44" spans="1:40" ht="15" customHeight="1" thickBot="1" x14ac:dyDescent="0.25">
      <c r="A44" s="307" t="str">
        <f t="shared" si="8"/>
        <v>Sa</v>
      </c>
      <c r="B44" s="223">
        <f t="shared" si="9"/>
        <v>45535</v>
      </c>
      <c r="C44" s="231"/>
      <c r="D44" s="657"/>
      <c r="E44" s="648"/>
      <c r="F44" s="649"/>
      <c r="G44" s="649"/>
      <c r="H44" s="650"/>
      <c r="I44" s="651"/>
      <c r="J44" s="652"/>
      <c r="K44" s="653"/>
      <c r="L44" s="652"/>
      <c r="M44" s="651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526">
        <f t="shared" si="10"/>
        <v>0</v>
      </c>
      <c r="AA44" s="526">
        <f t="shared" si="11"/>
        <v>0</v>
      </c>
      <c r="AB44" s="134"/>
      <c r="AC44" s="103">
        <f t="shared" si="12"/>
        <v>0</v>
      </c>
      <c r="AD44" s="103" t="str">
        <f t="shared" si="0"/>
        <v>Status!</v>
      </c>
      <c r="AE44" s="103"/>
      <c r="AF44" s="531">
        <f t="shared" si="1"/>
        <v>0</v>
      </c>
      <c r="AG44" s="531">
        <f t="shared" si="2"/>
        <v>0</v>
      </c>
      <c r="AH44" s="531">
        <f t="shared" si="3"/>
        <v>0</v>
      </c>
      <c r="AI44" s="531">
        <f t="shared" si="4"/>
        <v>0</v>
      </c>
      <c r="AJ44" s="531">
        <f t="shared" si="5"/>
        <v>0</v>
      </c>
      <c r="AK44" s="531">
        <f t="shared" si="6"/>
        <v>0</v>
      </c>
      <c r="AL44" s="531">
        <f t="shared" si="13"/>
        <v>0</v>
      </c>
      <c r="AM44" s="531">
        <f t="shared" si="7"/>
        <v>0</v>
      </c>
      <c r="AN44" s="531">
        <f t="shared" si="14"/>
        <v>0</v>
      </c>
    </row>
    <row r="45" spans="1:40" ht="15" customHeight="1" thickBot="1" x14ac:dyDescent="0.25">
      <c r="D45" s="541">
        <f>SUM(D14:D44)</f>
        <v>0</v>
      </c>
      <c r="E45" s="712" t="s">
        <v>14</v>
      </c>
      <c r="F45" s="713"/>
      <c r="G45" s="713"/>
      <c r="H45" s="713"/>
      <c r="I45" s="527">
        <f>SUM(I14:I44)</f>
        <v>0</v>
      </c>
      <c r="J45" s="527">
        <f t="shared" ref="J45:Y45" si="15">SUM(J14:J44)</f>
        <v>0</v>
      </c>
      <c r="K45" s="527">
        <f t="shared" si="15"/>
        <v>0</v>
      </c>
      <c r="L45" s="527">
        <f t="shared" si="15"/>
        <v>0</v>
      </c>
      <c r="M45" s="527">
        <f t="shared" si="15"/>
        <v>0</v>
      </c>
      <c r="N45" s="527">
        <f t="shared" si="15"/>
        <v>0</v>
      </c>
      <c r="O45" s="527">
        <f t="shared" si="15"/>
        <v>0</v>
      </c>
      <c r="P45" s="527">
        <f t="shared" si="15"/>
        <v>0</v>
      </c>
      <c r="Q45" s="527">
        <f t="shared" si="15"/>
        <v>0</v>
      </c>
      <c r="R45" s="527">
        <f t="shared" si="15"/>
        <v>0</v>
      </c>
      <c r="S45" s="527">
        <f t="shared" si="15"/>
        <v>0</v>
      </c>
      <c r="T45" s="527">
        <f t="shared" si="15"/>
        <v>0</v>
      </c>
      <c r="U45" s="527">
        <f t="shared" si="15"/>
        <v>0</v>
      </c>
      <c r="V45" s="527">
        <f t="shared" si="15"/>
        <v>0</v>
      </c>
      <c r="W45" s="527">
        <f t="shared" si="15"/>
        <v>0</v>
      </c>
      <c r="X45" s="527">
        <f t="shared" si="15"/>
        <v>0</v>
      </c>
      <c r="Y45" s="527">
        <f t="shared" si="15"/>
        <v>0</v>
      </c>
      <c r="Z45" s="528">
        <f>SUM(Z14:Z44)</f>
        <v>0</v>
      </c>
      <c r="AF45" s="532">
        <f t="shared" ref="AF45:AI45" si="16">SUM(AF14:AF44)</f>
        <v>0</v>
      </c>
      <c r="AG45" s="532">
        <f t="shared" si="16"/>
        <v>0</v>
      </c>
      <c r="AH45" s="532">
        <f t="shared" si="16"/>
        <v>0</v>
      </c>
      <c r="AI45" s="532">
        <f t="shared" si="16"/>
        <v>0</v>
      </c>
      <c r="AJ45" s="532">
        <f>SUM(AJ14:AJ44)</f>
        <v>0</v>
      </c>
      <c r="AK45" s="532">
        <f t="shared" ref="AK45:AM45" si="17">SUM(AK14:AK44)</f>
        <v>0</v>
      </c>
      <c r="AL45" s="531">
        <f>SUM(AL14:AL44)</f>
        <v>0</v>
      </c>
      <c r="AM45" s="531">
        <f t="shared" si="17"/>
        <v>0</v>
      </c>
      <c r="AN45" s="531">
        <f>SUM(AN14:AN44)</f>
        <v>0</v>
      </c>
    </row>
    <row r="46" spans="1:40" ht="15" customHeight="1" thickBot="1" x14ac:dyDescent="0.25">
      <c r="J46" s="242"/>
      <c r="K46" s="242"/>
      <c r="L46" s="243"/>
      <c r="M46" s="275"/>
      <c r="N46" s="276"/>
      <c r="O46" s="276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:40" ht="15" customHeight="1" x14ac:dyDescent="0.2">
      <c r="H47" s="277" t="s">
        <v>49</v>
      </c>
      <c r="I47" s="278"/>
      <c r="J47" s="278"/>
      <c r="K47" s="278"/>
      <c r="L47" s="523">
        <f>I45+J45</f>
        <v>0</v>
      </c>
      <c r="P47" s="80" t="s">
        <v>69</v>
      </c>
      <c r="Q47" s="279"/>
      <c r="R47" s="279"/>
      <c r="S47" s="279"/>
      <c r="T47" s="519">
        <f>SUM(AA14:AA44)</f>
        <v>0</v>
      </c>
      <c r="U47" s="12"/>
      <c r="V47" s="12"/>
      <c r="W47" s="12"/>
      <c r="X47" s="12"/>
      <c r="Y47" s="12"/>
      <c r="Z47" s="242"/>
      <c r="AB47" s="12"/>
    </row>
    <row r="48" spans="1:40" ht="15" customHeight="1" x14ac:dyDescent="0.2">
      <c r="H48" s="281" t="s">
        <v>20</v>
      </c>
      <c r="I48" s="282"/>
      <c r="J48" s="283"/>
      <c r="K48" s="283"/>
      <c r="L48" s="524">
        <f>K45+L45</f>
        <v>0</v>
      </c>
      <c r="P48" s="84" t="s">
        <v>70</v>
      </c>
      <c r="Q48" s="87"/>
      <c r="R48" s="87"/>
      <c r="S48" s="87"/>
      <c r="T48" s="520">
        <f>T47-R3</f>
        <v>0</v>
      </c>
      <c r="U48" s="12"/>
      <c r="V48" s="12"/>
      <c r="W48" s="12"/>
      <c r="X48" s="12"/>
      <c r="Y48" s="12"/>
      <c r="Z48" s="242"/>
    </row>
    <row r="49" spans="2:28" ht="15" customHeight="1" x14ac:dyDescent="0.2">
      <c r="H49" s="284" t="s">
        <v>39</v>
      </c>
      <c r="I49" s="285"/>
      <c r="J49" s="75"/>
      <c r="K49" s="75"/>
      <c r="L49" s="524">
        <f>SUM(M45:Y45)</f>
        <v>0</v>
      </c>
      <c r="P49" s="84" t="s">
        <v>71</v>
      </c>
      <c r="Q49" s="87"/>
      <c r="R49" s="87"/>
      <c r="S49" s="87"/>
      <c r="T49" s="520">
        <f>T48+R4</f>
        <v>0</v>
      </c>
      <c r="U49" s="12"/>
      <c r="V49" s="12"/>
      <c r="W49" s="12"/>
      <c r="X49" s="12"/>
      <c r="Y49" s="12"/>
      <c r="Z49" s="242"/>
      <c r="AB49" s="12"/>
    </row>
    <row r="50" spans="2:28" ht="15" customHeight="1" x14ac:dyDescent="0.2">
      <c r="H50" s="286" t="s">
        <v>10</v>
      </c>
      <c r="I50" s="282"/>
      <c r="J50" s="287"/>
      <c r="K50" s="287"/>
      <c r="L50" s="524">
        <f>SUM(AF14:AF44)</f>
        <v>0</v>
      </c>
      <c r="P50" s="84" t="s">
        <v>47</v>
      </c>
      <c r="Q50" s="248"/>
      <c r="R50" s="248"/>
      <c r="S50" s="248"/>
      <c r="T50" s="521"/>
      <c r="U50" s="12"/>
      <c r="V50" s="12"/>
      <c r="W50" s="12"/>
      <c r="X50" s="12"/>
      <c r="Y50" s="12"/>
      <c r="Z50" s="242"/>
    </row>
    <row r="51" spans="2:28" ht="15" customHeight="1" thickBot="1" x14ac:dyDescent="0.25">
      <c r="H51" s="288" t="s">
        <v>12</v>
      </c>
      <c r="I51" s="289"/>
      <c r="J51" s="290"/>
      <c r="K51" s="290"/>
      <c r="L51" s="525">
        <f>R8-L50</f>
        <v>0</v>
      </c>
      <c r="P51" s="93" t="s">
        <v>51</v>
      </c>
      <c r="Q51" s="252"/>
      <c r="R51" s="252"/>
      <c r="S51" s="252"/>
      <c r="T51" s="522">
        <f>T49-T50</f>
        <v>0</v>
      </c>
      <c r="U51" s="12"/>
      <c r="V51" s="12"/>
      <c r="W51" s="12"/>
      <c r="X51" s="12"/>
      <c r="Y51" s="12"/>
      <c r="Z51" s="242"/>
    </row>
    <row r="52" spans="2:28" ht="15" customHeight="1" x14ac:dyDescent="0.2">
      <c r="Q52" s="242"/>
      <c r="R52" s="242"/>
      <c r="S52" s="242"/>
      <c r="T52" s="242"/>
      <c r="U52" s="242"/>
      <c r="V52" s="242"/>
      <c r="W52" s="242"/>
      <c r="X52" s="242"/>
      <c r="Y52" s="242"/>
      <c r="Z52" s="242"/>
    </row>
    <row r="53" spans="2:28" ht="15" customHeight="1" x14ac:dyDescent="0.2">
      <c r="P53" s="241"/>
      <c r="Z53" s="244"/>
      <c r="AA53" s="292"/>
    </row>
    <row r="54" spans="2:28" ht="15" customHeight="1" x14ac:dyDescent="0.2">
      <c r="B54" s="6" t="s">
        <v>16</v>
      </c>
      <c r="O54" s="243" t="s">
        <v>48</v>
      </c>
      <c r="P54" s="241"/>
      <c r="Z54" s="244"/>
      <c r="AA54" s="292"/>
    </row>
    <row r="55" spans="2:28" ht="15" customHeight="1" x14ac:dyDescent="0.2">
      <c r="O55" s="243"/>
      <c r="P55" s="241"/>
      <c r="Z55" s="293"/>
    </row>
    <row r="56" spans="2:28" ht="15" customHeight="1" x14ac:dyDescent="0.2">
      <c r="B56" s="21"/>
      <c r="C56" s="294"/>
      <c r="D56" s="295"/>
      <c r="E56" s="295"/>
      <c r="F56" s="295"/>
      <c r="G56" s="295"/>
      <c r="N56" s="295"/>
      <c r="O56" s="296"/>
      <c r="P56" s="294"/>
      <c r="Q56" s="294"/>
      <c r="Z56" s="244"/>
    </row>
  </sheetData>
  <sheetProtection algorithmName="SHA-512" hashValue="YftFL7H4rJzKdVW2j3IP95o6nHs5+A67yVLPBl0STNkIv10pmJlj6DUS/3tgriNb8Y9Ko5y4TtTnyVcQr3I9Lg==" saltValue="Zq8nb1c4/vSPmsQ7lmWOfw==" spinCount="100000" sheet="1" formatColumns="0" selectLockedCells="1"/>
  <protectedRanges>
    <protectedRange sqref="C14:Y44" name="Bereich1_2"/>
  </protectedRanges>
  <mergeCells count="15">
    <mergeCell ref="E8:I8"/>
    <mergeCell ref="L3:M3"/>
    <mergeCell ref="E4:I4"/>
    <mergeCell ref="E5:I5"/>
    <mergeCell ref="L6:M6"/>
    <mergeCell ref="E7:I7"/>
    <mergeCell ref="E45:H45"/>
    <mergeCell ref="E9:I9"/>
    <mergeCell ref="C11:D11"/>
    <mergeCell ref="E11:H11"/>
    <mergeCell ref="I11:Z11"/>
    <mergeCell ref="C12:D12"/>
    <mergeCell ref="I12:J12"/>
    <mergeCell ref="K12:L12"/>
    <mergeCell ref="M12:Z12"/>
  </mergeCells>
  <conditionalFormatting sqref="C14:Y44">
    <cfRule type="expression" dxfId="13" priority="28">
      <formula>OR(WEEKDAY($B14)=1,WEEKDAY($B14)=7)</formula>
    </cfRule>
  </conditionalFormatting>
  <dataValidations count="1">
    <dataValidation type="list" allowBlank="1" showInputMessage="1" showErrorMessage="1" sqref="C14:C44">
      <formula1>" ,D,U,K,SU"</formula1>
    </dataValidation>
  </dataValidations>
  <printOptions horizontalCentered="1"/>
  <pageMargins left="0.19685039370078741" right="0.27559055118110237" top="0.39370078740157483" bottom="0.59055118110236227" header="0.39370078740157483" footer="0.23622047244094491"/>
  <pageSetup paperSize="9" scale="89" orientation="portrait" horizontalDpi="300" verticalDpi="4294967292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580DFF47-0186-493E-A782-3032F0855F13}">
            <xm:f>IF( COUNTIF(Konfiguration!$N$5:$N$19,$B14)=1,TRUE(),FALSE() )</xm:f>
            <x14:dxf>
              <fill>
                <patternFill>
                  <bgColor theme="0" tint="-0.14996795556505021"/>
                </patternFill>
              </fill>
            </x14:dxf>
          </x14:cfRule>
          <xm:sqref>C14:Y44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15</vt:i4>
      </vt:variant>
    </vt:vector>
  </HeadingPairs>
  <TitlesOfParts>
    <vt:vector size="34" baseType="lpstr">
      <vt:lpstr>Inhalt</vt:lpstr>
      <vt:lpstr>Jän.</vt:lpstr>
      <vt:lpstr>Febr.</vt:lpstr>
      <vt:lpstr>März</vt:lpstr>
      <vt:lpstr>April</vt:lpstr>
      <vt:lpstr>Mai</vt:lpstr>
      <vt:lpstr>Juni</vt:lpstr>
      <vt:lpstr>Juli</vt:lpstr>
      <vt:lpstr>Aug.</vt:lpstr>
      <vt:lpstr>Sept.</vt:lpstr>
      <vt:lpstr>Okt.</vt:lpstr>
      <vt:lpstr>Nov.</vt:lpstr>
      <vt:lpstr>Dez.</vt:lpstr>
      <vt:lpstr>Jahresüberblick</vt:lpstr>
      <vt:lpstr>Konfiguration</vt:lpstr>
      <vt:lpstr>Beispiel</vt:lpstr>
      <vt:lpstr>Zulagenliste</vt:lpstr>
      <vt:lpstr>Erläuterungen1</vt:lpstr>
      <vt:lpstr>Erläuterungen2</vt:lpstr>
      <vt:lpstr>April!Druckbereich</vt:lpstr>
      <vt:lpstr>Aug.!Druckbereich</vt:lpstr>
      <vt:lpstr>Beispiel!Druckbereich</vt:lpstr>
      <vt:lpstr>Dez.!Druckbereich</vt:lpstr>
      <vt:lpstr>Febr.!Druckbereich</vt:lpstr>
      <vt:lpstr>Inhalt!Druckbereich</vt:lpstr>
      <vt:lpstr>Jän.!Druckbereich</vt:lpstr>
      <vt:lpstr>Juli!Druckbereich</vt:lpstr>
      <vt:lpstr>Juni!Druckbereich</vt:lpstr>
      <vt:lpstr>Konfiguration!Druckbereich</vt:lpstr>
      <vt:lpstr>Mai!Druckbereich</vt:lpstr>
      <vt:lpstr>März!Druckbereich</vt:lpstr>
      <vt:lpstr>Nov.!Druckbereich</vt:lpstr>
      <vt:lpstr>Okt.!Druckbereich</vt:lpstr>
      <vt:lpstr>Sept.!Druckbereich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EDV-SZ</dc:creator>
  <cp:lastModifiedBy>Kornelia Pommer</cp:lastModifiedBy>
  <cp:lastPrinted>2019-11-11T12:51:18Z</cp:lastPrinted>
  <dcterms:created xsi:type="dcterms:W3CDTF">1998-01-15T13:11:36Z</dcterms:created>
  <dcterms:modified xsi:type="dcterms:W3CDTF">2023-12-01T07:47:07Z</dcterms:modified>
</cp:coreProperties>
</file>